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0" yWindow="0" windowWidth="28800" windowHeight="12930"/>
  </bookViews>
  <sheets>
    <sheet name="Rebate Amount" sheetId="4" r:id="rId1"/>
    <sheet name="Expenditures" sheetId="5" r:id="rId2"/>
    <sheet name="Closing Revenue " sheetId="1" r:id="rId3"/>
    <sheet name="Sheet1" sheetId="2" state="hidden" r:id="rId4"/>
    <sheet name="Sheet2" sheetId="3" state="hidden" r:id="rId5"/>
  </sheets>
  <externalReferences>
    <externalReference r:id="rId6"/>
  </externalReferences>
  <definedNames>
    <definedName name="_xlnm._FilterDatabase" localSheetId="2" hidden="1">'Closing Revenue '!$A$1:$M$37</definedName>
    <definedName name="Recover">[1]Macro1!$A$172</definedName>
    <definedName name="TableName">"Dummy"</definedName>
    <definedName name="Z_01CFF5ED_A56F_4F1E_887A_C6E821BD280A_.wvu.FilterData" localSheetId="2" hidden="1">'Closing Revenue '!$A$1:$J$38</definedName>
    <definedName name="Z_24F6C792_739F_4B03_AA7C_B8D5FCED18B7_.wvu.FilterData" localSheetId="2" hidden="1">'Closing Revenue '!$A$1:$J$38</definedName>
    <definedName name="Z_BC01112D_3951_4C76_81DE_573755148B57_.wvu.FilterData" localSheetId="2" hidden="1">'Closing Revenue '!$A$1:$J$38</definedName>
    <definedName name="Z_BC01112D_3951_4C76_81DE_573755148B57_.wvu.PrintTitles" localSheetId="2" hidden="1">'Closing Revenue '!$1:$1</definedName>
    <definedName name="Z_BC01112D_3951_4C76_81DE_573755148B57_.wvu.Rows" localSheetId="2" hidden="1">'Closing Revenue '!#REF!,'Closing Revenue '!#REF!,'Closing Revenue '!#REF!,'Closing Revenue '!#REF!</definedName>
    <definedName name="Z_E882329D_E590_4E76_B39C_F5B8A7FDE8D2_.wvu.FilterData" localSheetId="2" hidden="1">'Closing Revenue '!$A$1:$J$38</definedName>
  </definedNames>
  <calcPr calcId="162913"/>
  <customWorkbookViews>
    <customWorkbookView name="Jennifer T. Langstaff - Personal View" guid="{01CFF5ED-A56F-4F1E-887A-C6E821BD280A}" mergeInterval="0" personalView="1" maximized="1" windowWidth="1920" windowHeight="855" activeSheetId="1"/>
    <customWorkbookView name="Teresa H. Carrillo - Personal View" guid="{24F6C792-739F-4B03-AA7C-B8D5FCED18B7}" mergeInterval="0" personalView="1" maximized="1" windowWidth="1680" windowHeight="812" activeSheetId="1"/>
    <customWorkbookView name="Shannon Atkins - Personal View" guid="{BC01112D-3951-4C76-81DE-573755148B57}" mergeInterval="0" personalView="1" maximized="1" windowWidth="1360" windowHeight="516" activeSheetId="1"/>
  </customWorkbookViews>
</workbook>
</file>

<file path=xl/calcChain.xml><?xml version="1.0" encoding="utf-8"?>
<calcChain xmlns="http://schemas.openxmlformats.org/spreadsheetml/2006/main">
  <c r="J9" i="4" l="1"/>
  <c r="J6" i="4"/>
  <c r="M6" i="4" s="1"/>
  <c r="J3" i="4"/>
  <c r="M3" i="4" s="1"/>
  <c r="M8" i="4" l="1"/>
  <c r="M4" i="4"/>
  <c r="M5" i="4"/>
  <c r="M7" i="4"/>
  <c r="I7" i="1"/>
  <c r="I5" i="1"/>
  <c r="I4" i="1"/>
  <c r="D31" i="1" l="1"/>
  <c r="H31" i="1" s="1"/>
  <c r="D30" i="1"/>
  <c r="H30" i="1" s="1"/>
  <c r="D29" i="1"/>
  <c r="H29" i="1" s="1"/>
  <c r="D28" i="1"/>
  <c r="H28" i="1" s="1"/>
  <c r="D27" i="1"/>
  <c r="H27" i="1" s="1"/>
  <c r="D26" i="1"/>
  <c r="H26" i="1" s="1"/>
  <c r="D25" i="1"/>
  <c r="H25" i="1" s="1"/>
  <c r="D24" i="1"/>
  <c r="H24" i="1" s="1"/>
  <c r="D2" i="1"/>
  <c r="H2" i="1" s="1"/>
  <c r="D23" i="1"/>
  <c r="H23" i="1" s="1"/>
  <c r="D22" i="1"/>
  <c r="H22" i="1" s="1"/>
  <c r="D21" i="1"/>
  <c r="H21" i="1" s="1"/>
  <c r="D20" i="1"/>
  <c r="H20" i="1" s="1"/>
  <c r="D19" i="1"/>
  <c r="H19" i="1" s="1"/>
  <c r="D18" i="1"/>
  <c r="H18" i="1" s="1"/>
  <c r="D17" i="1"/>
  <c r="H17" i="1" s="1"/>
  <c r="D16" i="1"/>
  <c r="H16" i="1" s="1"/>
  <c r="D15" i="1"/>
  <c r="H15" i="1" s="1"/>
  <c r="D14" i="1"/>
  <c r="H14" i="1" s="1"/>
  <c r="D13" i="1"/>
  <c r="H13" i="1" s="1"/>
  <c r="D12" i="1"/>
  <c r="H12" i="1" s="1"/>
  <c r="D11" i="1"/>
  <c r="H11" i="1" s="1"/>
  <c r="D10" i="1"/>
  <c r="H10" i="1" s="1"/>
  <c r="D37" i="1"/>
  <c r="H37" i="1" s="1"/>
  <c r="D36" i="1"/>
  <c r="H36" i="1" s="1"/>
  <c r="D35" i="1"/>
  <c r="H35" i="1" s="1"/>
  <c r="D34" i="1"/>
  <c r="H34" i="1" s="1"/>
  <c r="D33" i="1"/>
  <c r="H33" i="1" s="1"/>
  <c r="D9" i="1"/>
  <c r="H9" i="1" s="1"/>
  <c r="D8" i="1"/>
  <c r="H8" i="1" s="1"/>
  <c r="D7" i="1"/>
  <c r="H7" i="1" s="1"/>
  <c r="D6" i="1"/>
  <c r="H6" i="1" s="1"/>
  <c r="D5" i="1"/>
  <c r="H5" i="1" s="1"/>
  <c r="D4" i="1"/>
  <c r="H4" i="1" s="1"/>
  <c r="A37" i="1" l="1"/>
  <c r="B37" i="1" s="1"/>
  <c r="A36" i="1"/>
  <c r="B36" i="1" s="1"/>
  <c r="A35" i="1"/>
  <c r="B35" i="1" s="1"/>
  <c r="A34" i="1"/>
  <c r="B34" i="1" s="1"/>
  <c r="A33" i="1"/>
  <c r="B33" i="1" s="1"/>
  <c r="A31" i="1"/>
  <c r="B31" i="1" s="1"/>
  <c r="A30" i="1"/>
  <c r="B30" i="1" s="1"/>
  <c r="A29" i="1"/>
  <c r="B29" i="1" s="1"/>
  <c r="A28" i="1"/>
  <c r="B28" i="1" s="1"/>
  <c r="A27" i="1"/>
  <c r="B27" i="1" s="1"/>
  <c r="A26" i="1"/>
  <c r="B26" i="1" s="1"/>
  <c r="A25" i="1"/>
  <c r="B25" i="1" s="1"/>
  <c r="A24" i="1"/>
  <c r="B24" i="1" s="1"/>
  <c r="A23" i="1"/>
  <c r="B23" i="1" s="1"/>
  <c r="A22" i="1"/>
  <c r="B22" i="1" s="1"/>
  <c r="A21" i="1"/>
  <c r="B21" i="1" s="1"/>
  <c r="A20" i="1"/>
  <c r="B20" i="1" s="1"/>
  <c r="A19" i="1"/>
  <c r="B19" i="1" s="1"/>
  <c r="A18" i="1"/>
  <c r="B18" i="1" s="1"/>
  <c r="A17" i="1"/>
  <c r="B17" i="1" s="1"/>
  <c r="A16" i="1"/>
  <c r="B16" i="1" s="1"/>
  <c r="A15" i="1"/>
  <c r="B15" i="1" s="1"/>
  <c r="A14" i="1"/>
  <c r="B14" i="1" s="1"/>
  <c r="A13" i="1"/>
  <c r="B13" i="1" s="1"/>
  <c r="A12" i="1"/>
  <c r="B12" i="1" s="1"/>
  <c r="A11" i="1"/>
  <c r="B11" i="1" s="1"/>
  <c r="A10" i="1"/>
  <c r="B10" i="1" s="1"/>
  <c r="A9" i="1"/>
  <c r="B9" i="1" s="1"/>
  <c r="A8" i="1"/>
  <c r="B8" i="1" s="1"/>
  <c r="A7" i="1"/>
  <c r="B7" i="1" s="1"/>
  <c r="A6" i="1"/>
  <c r="B6" i="1" s="1"/>
  <c r="A5" i="1"/>
  <c r="B5" i="1" s="1"/>
  <c r="A4" i="1"/>
  <c r="B4" i="1" s="1"/>
  <c r="A2" i="1"/>
  <c r="B2" i="1" s="1"/>
  <c r="F3" i="1" l="1"/>
  <c r="F32" i="1" l="1"/>
  <c r="F38" i="1" l="1"/>
</calcChain>
</file>

<file path=xl/sharedStrings.xml><?xml version="1.0" encoding="utf-8"?>
<sst xmlns="http://schemas.openxmlformats.org/spreadsheetml/2006/main" count="11215" uniqueCount="1869">
  <si>
    <t>BA</t>
  </si>
  <si>
    <t>GL</t>
  </si>
  <si>
    <t>APPROPRIATION CONTROL</t>
  </si>
  <si>
    <t>REVERSIONS</t>
  </si>
  <si>
    <t>BALANCE FORWARD FROM PREVIOUS YEAR</t>
  </si>
  <si>
    <t>MISCELLANEOUS REVENUE</t>
  </si>
  <si>
    <t>GENERAL FUND SALARY ADJUSTMENT</t>
  </si>
  <si>
    <t>TRANSFER FROM STATUTORY CONTINGENCY</t>
  </si>
  <si>
    <t>RECOVERIES</t>
  </si>
  <si>
    <t>BALANCE FORWARD TO NEW YEAR</t>
  </si>
  <si>
    <t>PRIVATE GRANT</t>
  </si>
  <si>
    <t>TRANSFER FROM EDUCATION</t>
  </si>
  <si>
    <t>TRANSFER FROM EMPLOYMENT SECURITY</t>
  </si>
  <si>
    <t>TRANS FROM TRANSPORTATION</t>
  </si>
  <si>
    <t>TRANSFER FROM ECONOMIC DEV</t>
  </si>
  <si>
    <t>TRANS FROM COMMISSION ON TOUR</t>
  </si>
  <si>
    <t>PRIOR YEAR REFUNDS</t>
  </si>
  <si>
    <t>ADMINISTRATION CHARGE</t>
  </si>
  <si>
    <t>TREASURER'S INTEREST DISTRIB</t>
  </si>
  <si>
    <t>CARRY FORWARD ADJUSTMENT FOR PRIOR YR</t>
  </si>
  <si>
    <t>FEDERAL AID</t>
  </si>
  <si>
    <t>DISTRICT COURT ASSESSMENT FEES</t>
  </si>
  <si>
    <t>BOARD AND COMMISSION BILLINGS</t>
  </si>
  <si>
    <t>PENALTIES</t>
  </si>
  <si>
    <t>FINES</t>
  </si>
  <si>
    <t>GIFTS AND DONATIONS</t>
  </si>
  <si>
    <t>SETTLEMENT INCOME</t>
  </si>
  <si>
    <t>REIMBURSEMENT OF EXPENSES</t>
  </si>
  <si>
    <t>TRANS FROM SECRETARY OF STATE</t>
  </si>
  <si>
    <t>TRANSFER FROM TREASURER</t>
  </si>
  <si>
    <t>TRANS FROM ALCOHOL &amp; DRUB ABUSE</t>
  </si>
  <si>
    <t>FEDERAL FUNDS FROM PREVIOUS YEAR</t>
  </si>
  <si>
    <t>FEDERAL FUNDS TO NEW YEAR</t>
  </si>
  <si>
    <t>FEDERAL GRANT-D</t>
  </si>
  <si>
    <t>TRANSFER FROM PUBLIC WORKS BOARD</t>
  </si>
  <si>
    <t>TRANS FROM INSURANCE DIVISION</t>
  </si>
  <si>
    <t>LICENSE PLATE CHARGE</t>
  </si>
  <si>
    <t>FED TITLE XIX RECEIPTS</t>
  </si>
  <si>
    <t>REGULATORY ASSESSMENTS</t>
  </si>
  <si>
    <t>FINES/FORFEITURES/PENALTIES</t>
  </si>
  <si>
    <t>FEDERAL GRANT-B</t>
  </si>
  <si>
    <t>TRANS FROM DPS CRIMINAL JUSTICE</t>
  </si>
  <si>
    <t>TRANSFER FROM TRAFFIC SAFETY</t>
  </si>
  <si>
    <t>REGISTRATION FEES</t>
  </si>
  <si>
    <t>COURT ASSESSMENT</t>
  </si>
  <si>
    <t>CHARGES FOR SERVICES</t>
  </si>
  <si>
    <t>RECOVERY FEES</t>
  </si>
  <si>
    <t>MISCELLANEOUS PROGRAM FEES</t>
  </si>
  <si>
    <t>TRANS FROM OPERATING ACCT</t>
  </si>
  <si>
    <t>TRANS FROM PUBLIC SAFETY</t>
  </si>
  <si>
    <t>FED GAS PIPELINE SAFETY GRANT</t>
  </si>
  <si>
    <t>RECORDS SEARCH CHARGE</t>
  </si>
  <si>
    <t>IMAGING SALES</t>
  </si>
  <si>
    <t>LAB SALES</t>
  </si>
  <si>
    <t>TRANS FROM OTHER B/A SAME FUND</t>
  </si>
  <si>
    <t>COST ALLOCATION REIMBURSEMENT - D</t>
  </si>
  <si>
    <t>TREASURER'S ASSESSMENT</t>
  </si>
  <si>
    <t>TRANSFER FROM INTERIM FINANCE</t>
  </si>
  <si>
    <t>PERSONAL PROPERTY TAXES - B/A 1082 ONLY</t>
  </si>
  <si>
    <t>REAL PROPERTY TAXES</t>
  </si>
  <si>
    <t>ONE CENT AD VALOREM TAX</t>
  </si>
  <si>
    <t>CENTRALLY ASSESSED PROPERTY TX</t>
  </si>
  <si>
    <t>UNIVERSITY SYSTEM RECEIPTS</t>
  </si>
  <si>
    <t>BUILD AMERICA BONDS SUBSIDY</t>
  </si>
  <si>
    <t>TREASURER'S INTEREST DIST FROM OTHER B/A</t>
  </si>
  <si>
    <t>INTEREST INCOME</t>
  </si>
  <si>
    <t>TRANSFER FROM WILDLIFE</t>
  </si>
  <si>
    <t>TRANS FROM SYST AND PROG</t>
  </si>
  <si>
    <t>TRANSFER FROM GENERAL FUND</t>
  </si>
  <si>
    <t>TRANSFER FROM DMV</t>
  </si>
  <si>
    <t>PROCEEDS FROM SALE OF BONDS</t>
  </si>
  <si>
    <t>RECEIPTS FROM BOND ESCROW</t>
  </si>
  <si>
    <t>INTEREST PAYMENTS FOR BONDS</t>
  </si>
  <si>
    <t>PRINCIPAL, MUNICIPAL BONDS</t>
  </si>
  <si>
    <t>RECEIPTS FOR MBB ISSUE COSTS</t>
  </si>
  <si>
    <t>TRANS FROM MUNI BD BANK</t>
  </si>
  <si>
    <t>NON CASH REVENUE</t>
  </si>
  <si>
    <t>CONTRACT SERVICES CHARGE</t>
  </si>
  <si>
    <t>LICENSES AND FEES</t>
  </si>
  <si>
    <t>STATE SHARE OF COLLECTIONS</t>
  </si>
  <si>
    <t>HIGHWAY FUND AUTHORIZATION</t>
  </si>
  <si>
    <t>PRINTING SALES</t>
  </si>
  <si>
    <t>QUICK PRINT SALES</t>
  </si>
  <si>
    <t>TRANSFER FROM LEGISLATIVE FUND</t>
  </si>
  <si>
    <t>COST ALLOCATION REIMBURSEMENT - A</t>
  </si>
  <si>
    <t>PREMIUM INCOME</t>
  </si>
  <si>
    <t>COUNTY REIMBURSEMENTS</t>
  </si>
  <si>
    <t>DATA PROCESSING SERVICES</t>
  </si>
  <si>
    <t>LOAN REPAYMENT</t>
  </si>
  <si>
    <t>MISCELLANEOUS SALES</t>
  </si>
  <si>
    <t>EXCESS PROPERTY SALES</t>
  </si>
  <si>
    <t>RENTAL INCOME - NON-EXECUTIVE BUDGETS</t>
  </si>
  <si>
    <t>BUILDING RENT - EXECUTIVE BUDGETS</t>
  </si>
  <si>
    <t>FEDERAL GRANT</t>
  </si>
  <si>
    <t>FEDERAL GRANT-A</t>
  </si>
  <si>
    <t>ADMISSION CHARGE</t>
  </si>
  <si>
    <t>TRANSFER MUSEUM DED TRUST</t>
  </si>
  <si>
    <t>INSURANCE RECOVERIES</t>
  </si>
  <si>
    <t>MISC INSURANCE PREMIUMS</t>
  </si>
  <si>
    <t>AVIATION INSURANCE</t>
  </si>
  <si>
    <t>AUTO PHYSICAL DAMAGE INSURANCE</t>
  </si>
  <si>
    <t>EXCESS LIABILITY INSURANCE</t>
  </si>
  <si>
    <t>INSURANCE PREMIUMS</t>
  </si>
  <si>
    <t>TRANSFER FROM ATTORNEY GENERAL</t>
  </si>
  <si>
    <t>USER CHARGES</t>
  </si>
  <si>
    <t>REPAIR SERVICE CHARGE</t>
  </si>
  <si>
    <t>STATEWIDE LEASES</t>
  </si>
  <si>
    <t>OUTSIDE VEHICLE RENTAL</t>
  </si>
  <si>
    <t>TRANSFER FROM HEALTH DIVISION</t>
  </si>
  <si>
    <t>ADMINISTRATION FEE</t>
  </si>
  <si>
    <t>SALE OF SURPLUS PROPERTY</t>
  </si>
  <si>
    <t>REIMBURSEMENT</t>
  </si>
  <si>
    <t>SERVICE &amp; HANDLING CHARGE-A</t>
  </si>
  <si>
    <t>DIRECT SALES - PROCESSING</t>
  </si>
  <si>
    <t>PAYROLL ASSESSMENT</t>
  </si>
  <si>
    <t>EMPLOYEE SERVICES</t>
  </si>
  <si>
    <t>COST ALLOCATION REIMBURSEMENT - B</t>
  </si>
  <si>
    <t>COMPUTER FACILITY SERVICES</t>
  </si>
  <si>
    <t>RAW WATER SALES</t>
  </si>
  <si>
    <t>RECEIPTS/RET EMPLOYEE INS</t>
  </si>
  <si>
    <t>REBATE</t>
  </si>
  <si>
    <t>SALE OF REPORTS</t>
  </si>
  <si>
    <t>COUNTY FEES</t>
  </si>
  <si>
    <t>SCHOOL DISTRICT REIMBURSEMENTS</t>
  </si>
  <si>
    <t>NAS CARD READER CHARGES</t>
  </si>
  <si>
    <t>AGREEMENT INCOME</t>
  </si>
  <si>
    <t>TRANSFER FROM EMERGENCY MGMT</t>
  </si>
  <si>
    <t>FED MATERNL CHILD HEALTH GRANT</t>
  </si>
  <si>
    <t>MISCELLANEOUS GENERAL FEES</t>
  </si>
  <si>
    <t>PHOTOCOPY SERVICE CHARGE</t>
  </si>
  <si>
    <t>JUDICIAL EDUCATION</t>
  </si>
  <si>
    <t>COURT OF APPEALS</t>
  </si>
  <si>
    <t>STATE JUDICIAL ELECTED OFFICIALS</t>
  </si>
  <si>
    <t>FORECLOSURE MEDIATION PROGRAM</t>
  </si>
  <si>
    <t>SUPREME COURT</t>
  </si>
  <si>
    <t>JUDICIAL SELECTION</t>
  </si>
  <si>
    <t>BALANCE FORWARD TO NEW YEAR NEW B/A</t>
  </si>
  <si>
    <t>FEDERAL RECEIPTS</t>
  </si>
  <si>
    <t>FILING FEE</t>
  </si>
  <si>
    <t>LODGING TAX</t>
  </si>
  <si>
    <t>FED HUD CONTRACT</t>
  </si>
  <si>
    <t>CALENDAR SALES</t>
  </si>
  <si>
    <t>PUBLICATION SALES</t>
  </si>
  <si>
    <t>HANDBOOK SALES</t>
  </si>
  <si>
    <t>SUBSCRIPTIONS</t>
  </si>
  <si>
    <t>BALANCE FORWARD TO NEW YR NEW FUND &amp; B/A</t>
  </si>
  <si>
    <t>INSPECTION FEES</t>
  </si>
  <si>
    <t>APPLICATION FEES</t>
  </si>
  <si>
    <t>DEPARTMENT OF TAXATION</t>
  </si>
  <si>
    <t>AUDIT FEES</t>
  </si>
  <si>
    <t>JUSTICE COURT FEES</t>
  </si>
  <si>
    <t>TRANS FROM ENVIRON PROTECT</t>
  </si>
  <si>
    <t>TOBACCO SETTLEMENT INCOME</t>
  </si>
  <si>
    <t>FEDERAL GRANT - III</t>
  </si>
  <si>
    <t>CEMETERY/INTERMENT FEES</t>
  </si>
  <si>
    <t>MEDICAID CHARGES</t>
  </si>
  <si>
    <t>CLARK CO RECEIPTS</t>
  </si>
  <si>
    <t>FED EEOC CONTRACT</t>
  </si>
  <si>
    <t>TRANS FROM HISTORIC PRESERVATION</t>
  </si>
  <si>
    <t>TOURISM - STEWART INDIAN SCHOOL LIVING LEGACY</t>
  </si>
  <si>
    <t>ADVANCES FROM GENERAL FUND</t>
  </si>
  <si>
    <t>RETURN GENERAL FUND ADVANCE</t>
  </si>
  <si>
    <t>SCHOOL SUPPORT TAX</t>
  </si>
  <si>
    <t>ANNUAL SLOT TAX</t>
  </si>
  <si>
    <t>FED MINERAL LEASING ACT REV</t>
  </si>
  <si>
    <t>TRANSFER FROM PERMANENT FUNDS</t>
  </si>
  <si>
    <t>AB 579 TRANSIENT LODGING TAX</t>
  </si>
  <si>
    <t>MISCELLANEOUS</t>
  </si>
  <si>
    <t>TRANSFER FROM PRINTING</t>
  </si>
  <si>
    <t>TRANSFER FROM INDUSTRIAL RELATIONS</t>
  </si>
  <si>
    <t>FED REIMBURSEMENT</t>
  </si>
  <si>
    <t>STIPEND REPAYMENTS</t>
  </si>
  <si>
    <t>FED ADMIN COST ALLOWANCE</t>
  </si>
  <si>
    <t>FEDERAL ADMIN AND TRAINING</t>
  </si>
  <si>
    <t>FED NAT'L COOP STATS SYS</t>
  </si>
  <si>
    <t>FED GRANT NAEP</t>
  </si>
  <si>
    <t>TESTING FEES</t>
  </si>
  <si>
    <t>FINGERPRINT FEES</t>
  </si>
  <si>
    <t>LAW LIBRARY</t>
  </si>
  <si>
    <t>FED LIBRARY GRANT-TITLE I</t>
  </si>
  <si>
    <t>LIBRARY FEES</t>
  </si>
  <si>
    <t>COUNTY PARTICIPATION FUNDS</t>
  </si>
  <si>
    <t>RECEIPTS FROM LOCAL GOVERNMENT</t>
  </si>
  <si>
    <t>TRANS FROM NV STATE LIBRARY</t>
  </si>
  <si>
    <t>TRANSFER FROM ARTS COUNCIL</t>
  </si>
  <si>
    <t>LIVE ENTERTAINMENT TAX ALLOCAT</t>
  </si>
  <si>
    <t>Federal Funds</t>
  </si>
  <si>
    <t>RADIOACTIVE MATERIAL LICENSE</t>
  </si>
  <si>
    <t>TRANSFER FROM RAD DISPOSAL</t>
  </si>
  <si>
    <t>TRANS FROM HIGH LEVEL NUCLEAR WASTE</t>
  </si>
  <si>
    <t>FED CWS TITLE IVB GRANT</t>
  </si>
  <si>
    <t>FED CHILD WELFARE SERVICES</t>
  </si>
  <si>
    <t>TRANS FROM STALE CLAIMS ACCT</t>
  </si>
  <si>
    <t>FED CRIME VICTIMS</t>
  </si>
  <si>
    <t>FED FAMILY VIOLENCE GRANT</t>
  </si>
  <si>
    <t>TRANSFER IN FEDERAL GRANT REV</t>
  </si>
  <si>
    <t>TRANSFER FROM AGRICULTURE</t>
  </si>
  <si>
    <t>INVESTIGATION FEES</t>
  </si>
  <si>
    <t>FED TITLE III-B PROJECTS</t>
  </si>
  <si>
    <t>FED TITLE V SENIOR EMPLOYMENT</t>
  </si>
  <si>
    <t>FED TITLE III-C NUTRITION GRANT</t>
  </si>
  <si>
    <t>RIDE CHARGE</t>
  </si>
  <si>
    <t>BURIAL FEE - NON RADIOACTIVE</t>
  </si>
  <si>
    <t>CLIENT CHARGE</t>
  </si>
  <si>
    <t>WASHOE CO RECEIPTS</t>
  </si>
  <si>
    <t>FEDERAL RECEIPTS-G</t>
  </si>
  <si>
    <t>HEALTH COST CONTAINMENT FEE</t>
  </si>
  <si>
    <t>CIVIL PENALTIES</t>
  </si>
  <si>
    <t>TRANS FROM LTC PROVIDER TAX</t>
  </si>
  <si>
    <t>LONG TERM CARE PROVIDER TAX</t>
  </si>
  <si>
    <t>AGENCY SERVICES</t>
  </si>
  <si>
    <t>BUDGETARY TRANSFERS</t>
  </si>
  <si>
    <t>CORRECTION TO PRIOR YEAR REVERSION</t>
  </si>
  <si>
    <t>CERTIFICATION FEES</t>
  </si>
  <si>
    <t>FED DEPT OF ENERGY GRANT</t>
  </si>
  <si>
    <t>TRANSFER FROM ENVIRON PROTECT - A</t>
  </si>
  <si>
    <t>FEDERAL RECEIPTS-A</t>
  </si>
  <si>
    <t>VICTIMS OF DOMESTIC VIOLENCE</t>
  </si>
  <si>
    <t>WATER PERMITS</t>
  </si>
  <si>
    <t>WASTEWATER OPERATOR FEES</t>
  </si>
  <si>
    <t>RETURNED CHECK CHARGE</t>
  </si>
  <si>
    <t>FED HAZARDOUS WASTE GRANT</t>
  </si>
  <si>
    <t>FED DEPT OF DEFENSE GRANT</t>
  </si>
  <si>
    <t>DUMPING FEES</t>
  </si>
  <si>
    <t>MINING REGULATION FEES</t>
  </si>
  <si>
    <t>MINING RECLAMATION FEES</t>
  </si>
  <si>
    <t>LOAN SERVICING</t>
  </si>
  <si>
    <t>TRANSFER FROM PROBLEM GAMBLING</t>
  </si>
  <si>
    <t>PLAN REVIEW FEES</t>
  </si>
  <si>
    <t>LABORATORY CHARGE</t>
  </si>
  <si>
    <t>QUARTERLY SLOT TAX</t>
  </si>
  <si>
    <t>BIRTH-DEATH CERTIFICATE CHARGE</t>
  </si>
  <si>
    <t>ASSESSMENTS</t>
  </si>
  <si>
    <t>CHARGES FOR SERVICES - B</t>
  </si>
  <si>
    <t>PRIVATE GRANT - A</t>
  </si>
  <si>
    <t>CLOSE PETTY CASH</t>
  </si>
  <si>
    <t>TRANS FROM DHHS - DIRECTOR</t>
  </si>
  <si>
    <t>FED USDA WIC PROGRAM</t>
  </si>
  <si>
    <t>FED MEDICARE CERT GRANT</t>
  </si>
  <si>
    <t>TRANSFER FROM HCFP</t>
  </si>
  <si>
    <t>DEPOSIT FORFEITURE</t>
  </si>
  <si>
    <t>LICENSE REVIEW FEE</t>
  </si>
  <si>
    <t>TRANS FROM VOC REHAB</t>
  </si>
  <si>
    <t>FACILITIES CHARGE</t>
  </si>
  <si>
    <t>FED FAM PLAN PROG GRANT</t>
  </si>
  <si>
    <t>CHARGES FOR FAMILY PLANNING SERVICES</t>
  </si>
  <si>
    <t>CHARGES FOR SERVICES - OTHER FUND</t>
  </si>
  <si>
    <t>UNIVERSAL ENERGY CHARGE</t>
  </si>
  <si>
    <t>FED USDA FOOD STAMP PROG</t>
  </si>
  <si>
    <t>FED USDA FOOD STAMP INFO PLAN</t>
  </si>
  <si>
    <t>FED CHILD SUPPORT PROGRAM</t>
  </si>
  <si>
    <t>FED USDA FOOD STAMP NUTRITION</t>
  </si>
  <si>
    <t>FED TANF PROGRAM</t>
  </si>
  <si>
    <t>FOOD STAMP REIMBURSEMENT</t>
  </si>
  <si>
    <t>POST ADOPTION FEES</t>
  </si>
  <si>
    <t>SSA REIMBURSEMENT</t>
  </si>
  <si>
    <t>FED INCENTIVE REVENUE</t>
  </si>
  <si>
    <t>UNCLAIMED PROPERTY RECEIPTS</t>
  </si>
  <si>
    <t>BUSINESS ENTERPRISE PROG FEE</t>
  </si>
  <si>
    <t>COMMISSIONS</t>
  </si>
  <si>
    <t>FED OLDER AMER INDEP LVG GRANT</t>
  </si>
  <si>
    <t>FED SECTION 110 GRANT</t>
  </si>
  <si>
    <t>LIQUOR TAX</t>
  </si>
  <si>
    <t>INDIVIDUAL SUPPORT</t>
  </si>
  <si>
    <t>FED INDEPENDENT LIVING</t>
  </si>
  <si>
    <t>FED REHAB TRAINING IN-SERVICE</t>
  </si>
  <si>
    <t>FED SUPPORTED EMPLOYMENT</t>
  </si>
  <si>
    <t>TRANSFER FROM AGING SERVICES</t>
  </si>
  <si>
    <t>FED TECHNOLOGY RELATED ASSIST</t>
  </si>
  <si>
    <t>MEDICAL SERVICES CHARGE</t>
  </si>
  <si>
    <t>TELEPHONE SURCHARGE</t>
  </si>
  <si>
    <t>FED DISABILITY DETERMINATION</t>
  </si>
  <si>
    <t>FED EDUC OF HANDICAPPED CHILD</t>
  </si>
  <si>
    <t>MILITARY</t>
  </si>
  <si>
    <t>ARMORY RENTAL</t>
  </si>
  <si>
    <t>TRANSFER FROM PROGRAMS</t>
  </si>
  <si>
    <t>TRANSFER FROM PRISON STORE</t>
  </si>
  <si>
    <t>STORE SALES</t>
  </si>
  <si>
    <t>VENDING MACHINE SALES</t>
  </si>
  <si>
    <t>DUCAT SALES</t>
  </si>
  <si>
    <t>TRANSFER FROM INMATE WELFARE</t>
  </si>
  <si>
    <t>ROOM, BOARD, TRANSP CHARGE</t>
  </si>
  <si>
    <t>REIMBURSEMENT FOR UTILITIES</t>
  </si>
  <si>
    <t>FARM SALES</t>
  </si>
  <si>
    <t>ESTRAY SALES - AGRICULTURE</t>
  </si>
  <si>
    <t>MEAL SALES</t>
  </si>
  <si>
    <t>PRIOR YEAR FEDERAL TERRORISM GRANT</t>
  </si>
  <si>
    <t>US MARSHAL REIMBURSEMENT</t>
  </si>
  <si>
    <t>DEA TASK FORCE REIMBURSEMENT</t>
  </si>
  <si>
    <t>JAIL MEALS</t>
  </si>
  <si>
    <t>INSURANCE FRAUD ASSESSMENTS</t>
  </si>
  <si>
    <t>EXAMINATION FEES</t>
  </si>
  <si>
    <t>SPECIAL SERVICES</t>
  </si>
  <si>
    <t>MOBILE HOME FEES</t>
  </si>
  <si>
    <t>TITLE FEES</t>
  </si>
  <si>
    <t>FACTORY BUILT HOUSING FEES</t>
  </si>
  <si>
    <t>CERTIFICATES</t>
  </si>
  <si>
    <t>ADMINISTRATION FEE-E</t>
  </si>
  <si>
    <t>LATE FEES</t>
  </si>
  <si>
    <t>CREDIT UNION FEES</t>
  </si>
  <si>
    <t>CHECK CASHING/DEF DEPOSIT REGIS</t>
  </si>
  <si>
    <t>REAL PROPERTY TRANSFER TAX</t>
  </si>
  <si>
    <t>MOBILE PARK FEES</t>
  </si>
  <si>
    <t>TAX CREDITS - APPLICATION FEES</t>
  </si>
  <si>
    <t>TAX CREDITS - AUDIT FEES</t>
  </si>
  <si>
    <t>COST OF ISSUANCE</t>
  </si>
  <si>
    <t>BOND PROGRAM INCOME</t>
  </si>
  <si>
    <t>BOOK AND PAMPHLET SALES</t>
  </si>
  <si>
    <t>TAXICAB LICENSES</t>
  </si>
  <si>
    <t>TOW TRUCK LICENSES</t>
  </si>
  <si>
    <t>WAREHOUSE PERMITS</t>
  </si>
  <si>
    <t>DRIVER PERMITS</t>
  </si>
  <si>
    <t>SURVEY FEES</t>
  </si>
  <si>
    <t>TRAINING CHARGE</t>
  </si>
  <si>
    <t>TRANS FROM GAMING INVESTIGATIVE</t>
  </si>
  <si>
    <t>FED HUMBOLDT/TOIYABE NAT'L FOREST REIMB</t>
  </si>
  <si>
    <t>FEDERAL RECEIPTS-C</t>
  </si>
  <si>
    <t>SERVICE &amp; HANDLING CHARGE</t>
  </si>
  <si>
    <t>TRIP CHARGE</t>
  </si>
  <si>
    <t>OTHER RECEIPTS</t>
  </si>
  <si>
    <t>TRANSFER FROM ENVIRON PROTECT - B</t>
  </si>
  <si>
    <t>MARINA DEVELOPMENT GAS TAXES</t>
  </si>
  <si>
    <t>FEDERAL GRANT-I</t>
  </si>
  <si>
    <t>USER CHARGE- NEXT FY</t>
  </si>
  <si>
    <t>TRANSFER FROM PARKS DIVISION</t>
  </si>
  <si>
    <t>FED SURVEY AND PLANNING GRANT</t>
  </si>
  <si>
    <t>DESERT PLANT PERMITS</t>
  </si>
  <si>
    <t>AIR OPERATIONS</t>
  </si>
  <si>
    <t>SCRAP SALES</t>
  </si>
  <si>
    <t>FOREST FIRE REIMBURSEMENTS</t>
  </si>
  <si>
    <t>FORESTRY HONOR CAMP REC</t>
  </si>
  <si>
    <t>TAHOE REGIONAL PLANNING AGENCY</t>
  </si>
  <si>
    <t>STATE OF CALIFORNIA RECEIPTS</t>
  </si>
  <si>
    <t>OIL AND GAS PERMITS AND FEES</t>
  </si>
  <si>
    <t>GEOTHERMAL FEES</t>
  </si>
  <si>
    <t>AML SECURING FEE</t>
  </si>
  <si>
    <t>ROYALTY INCOME</t>
  </si>
  <si>
    <t>NURSERY SALES</t>
  </si>
  <si>
    <t>MACHINE RENTAL</t>
  </si>
  <si>
    <t>OUTSIDE BANK ACCOUNT</t>
  </si>
  <si>
    <t>COST ALLOCATION REIMBURSEMENT - E/G</t>
  </si>
  <si>
    <t>FED FAMILY ANTI-DRUG PROJECT</t>
  </si>
  <si>
    <t>FEDERAL RECEIPTS-D</t>
  </si>
  <si>
    <t>YOGURT ASSESSMENTS</t>
  </si>
  <si>
    <t>MILK AND CREAM ASSESSMENTS</t>
  </si>
  <si>
    <t>ICE CREAM ASSESSMENTS</t>
  </si>
  <si>
    <t>COTTAGE CHEESE ASSESSMENTS</t>
  </si>
  <si>
    <t>DISTRIBUTOR FEES</t>
  </si>
  <si>
    <t>POWER SALES</t>
  </si>
  <si>
    <t>CO PROPERTY TAX REC</t>
  </si>
  <si>
    <t>PEST CONTROL OPERATOR LICENSE</t>
  </si>
  <si>
    <t>NURSERY LICENSES</t>
  </si>
  <si>
    <t>PESTICIDE REGISTRATION FEE</t>
  </si>
  <si>
    <t>FERTILIZER TONNAGE REG FEE</t>
  </si>
  <si>
    <t>ANTIFREEZE REGISTRATION FEE</t>
  </si>
  <si>
    <t>SHIPPING PT INSPECTION FEES</t>
  </si>
  <si>
    <t>LIVESTOCK INSPECTION TAX</t>
  </si>
  <si>
    <t>DEALERS LICENSES</t>
  </si>
  <si>
    <t>PUBLIC AUCTION LICENSES/PERMITS</t>
  </si>
  <si>
    <t>RERECORDING FEES</t>
  </si>
  <si>
    <t>PUBLIC WEIGHMASTER LICENSES</t>
  </si>
  <si>
    <t>MEMBERSHIP SALES</t>
  </si>
  <si>
    <t>SALE OF OIL AND GAS</t>
  </si>
  <si>
    <t>COST ALLOCATION - NDOT 800 MHZ RADIO</t>
  </si>
  <si>
    <t>ALLOCATION FROM FUND</t>
  </si>
  <si>
    <t>FED LABOR STATISTICS GRANT</t>
  </si>
  <si>
    <t>FED DEPT OF OCUP HEALTH &amp; SFTY</t>
  </si>
  <si>
    <t>FED MINE SAFETY &amp; HEALTH GRANT</t>
  </si>
  <si>
    <t>FED TRAFFIC SAFETY GRANT</t>
  </si>
  <si>
    <t>FED FATALITY FILE ANALYST</t>
  </si>
  <si>
    <t>TRANSFER FROM TRAFFIC SAFETY-G</t>
  </si>
  <si>
    <t>MOTORCYCLE SAFETY FEES</t>
  </si>
  <si>
    <t>CONTRACT SERVICES REIMBURSEMENT</t>
  </si>
  <si>
    <t>COST ALLOCATION - NHP DISPATCH</t>
  </si>
  <si>
    <t>DPS - NHP K-9 PROGRAM</t>
  </si>
  <si>
    <t>FEDERAL GRANT-E</t>
  </si>
  <si>
    <t>DPS - HIGHWAY PATROL</t>
  </si>
  <si>
    <t>CHARGES FOR SERVICES - NHP VEHICLE LEASES</t>
  </si>
  <si>
    <t>CHARGES FOR SERVICES - RADIOS/VEHICLES</t>
  </si>
  <si>
    <t>SALES OF EQUIPMENT</t>
  </si>
  <si>
    <t>RECYCLABLE MATERIAL SALES</t>
  </si>
  <si>
    <t>HIDTA REIMBURSEMENT</t>
  </si>
  <si>
    <t>ATTORNEY GENERAL REIMBURSEMENT</t>
  </si>
  <si>
    <t>REIMBURSEMENT OF EXPENSES - MISC EXPENSES</t>
  </si>
  <si>
    <t>TRANS FROM DEPT OF TRANSPORTATION</t>
  </si>
  <si>
    <t>TRANS FROM OTS - JOINING FORCES</t>
  </si>
  <si>
    <t>TRANS FROM OTS - SPECIAL GRANTS</t>
  </si>
  <si>
    <t>TRANS FROM 4687 TRAFFIC RECORDS</t>
  </si>
  <si>
    <t>TRANS FROM OTS - DUI SATURATION PATROL</t>
  </si>
  <si>
    <t>TRANSFER FROM CONTINGENCY-HWY</t>
  </si>
  <si>
    <t>MV GOVERNMENTAL SERVICES TAX COMMISSIONS</t>
  </si>
  <si>
    <t>ADMINISTRATION FEE-A</t>
  </si>
  <si>
    <t>ADMINISTRATION FEE-B</t>
  </si>
  <si>
    <t>ADMINISTRATION FEE-C</t>
  </si>
  <si>
    <t>ADMINISTRATION FEE-D</t>
  </si>
  <si>
    <t>DPS - HIGHWAY SAFETY GRANTS ACCOUNT</t>
  </si>
  <si>
    <t>HIGH PRIORITY GRANT (FMCSA)</t>
  </si>
  <si>
    <t>MCSAP GRANT (FMCSA)</t>
  </si>
  <si>
    <t>NEW ENTRANT GRANT (FMCSA)</t>
  </si>
  <si>
    <t>CVISN GRANT (FMCSA)</t>
  </si>
  <si>
    <t>PRISM GRANT (FMCSA)</t>
  </si>
  <si>
    <t>POLLUTION CONTROL FEES</t>
  </si>
  <si>
    <t>TRANS FROM BUILDINGS &amp; GROUNDS</t>
  </si>
  <si>
    <t>FEDERAL GRANT-G</t>
  </si>
  <si>
    <t>DRIVERS LICENSES</t>
  </si>
  <si>
    <t>WAGE ASSESSMENT</t>
  </si>
  <si>
    <t>RESTITUTION COLLECTIONS</t>
  </si>
  <si>
    <t>Fund</t>
  </si>
  <si>
    <t>Agency</t>
  </si>
  <si>
    <t>Org</t>
  </si>
  <si>
    <t>Descripton</t>
  </si>
  <si>
    <t>OHGN</t>
  </si>
  <si>
    <t>GOVERNOR'S OFFICE</t>
  </si>
  <si>
    <t>MANSION MAINTENANCE</t>
  </si>
  <si>
    <t>EXTRADITION COORDINATOR</t>
  </si>
  <si>
    <t>SCIENCE INNOVATION &amp; TECH</t>
  </si>
  <si>
    <t>NUCLEAR PROJECTS OFFICE</t>
  </si>
  <si>
    <t>WASHINGTON OFFICE</t>
  </si>
  <si>
    <t>ATTORNEY FOR INJURED WORKERS</t>
  </si>
  <si>
    <t>HEARINGS AND APPEALS DIVISION</t>
  </si>
  <si>
    <t>DEFERRED COMPENSATION</t>
  </si>
  <si>
    <t>LIEUTENANT GOVERNOR'S OFFICE</t>
  </si>
  <si>
    <t>ATTORNEY GENERAL'S OFFICE</t>
  </si>
  <si>
    <t>SPECIAL FUND</t>
  </si>
  <si>
    <t>AG WORKERS COMPENSATION FRAUD</t>
  </si>
  <si>
    <t>CRIME PREVENTION</t>
  </si>
  <si>
    <t>AG MEDICAID FRAUD</t>
  </si>
  <si>
    <t>CONSUMER ADVOCATE</t>
  </si>
  <si>
    <t>VIOLENCE AGAINST WOMEN GRANTS</t>
  </si>
  <si>
    <t>COUNCIL FOR PROSECUTING ATTOYS</t>
  </si>
  <si>
    <t>NATIONAL SETTLEMENT ADMINISTRATION</t>
  </si>
  <si>
    <t>SECRETARY OF STATE'S OFFICE</t>
  </si>
  <si>
    <t>HAVA ELECTIONS ACCOUNT</t>
  </si>
  <si>
    <t>STATE LIBRARY AND ARCHIVES</t>
  </si>
  <si>
    <t>NSLA-IPS EQUIPMENT/SOFTWARE</t>
  </si>
  <si>
    <t>TREASURER'S OFFICE</t>
  </si>
  <si>
    <t>HIGHER EDUCATION TUITION</t>
  </si>
  <si>
    <t>BOND INTEREST &amp; REDEMPTION</t>
  </si>
  <si>
    <t>HIGHER EDUCATION TUITION TRUST</t>
  </si>
  <si>
    <t>MUNICIPAL BOND BANK REVENUE</t>
  </si>
  <si>
    <t>MUNICIPAL BOND BANK DEBT SVC</t>
  </si>
  <si>
    <t>MILLENNIUM SCHOLARSHIP</t>
  </si>
  <si>
    <t>COLLEGE SAVINGS TRUST</t>
  </si>
  <si>
    <t>ENDOWMENT ACCOUNT</t>
  </si>
  <si>
    <t>CONTROLLER GENERAL ACCOUNT</t>
  </si>
  <si>
    <t>DEBT RECOVERY ACCOUNT</t>
  </si>
  <si>
    <t>SPECIAL APPROPRIATIONS</t>
  </si>
  <si>
    <t>JUD COLG/COLG OF JUD &amp; FAM JST</t>
  </si>
  <si>
    <t>PRINTING OFFICE</t>
  </si>
  <si>
    <t>EMERGENCY ASSISTANCE SUBACCT</t>
  </si>
  <si>
    <t>DIRECTOR'S OFFICE</t>
  </si>
  <si>
    <t>PUBLIC EMPLOYEES HLTH PROGRAM</t>
  </si>
  <si>
    <t>UNEMPLOYMENT COMPENSATION</t>
  </si>
  <si>
    <t>FINANCE OFFICE</t>
  </si>
  <si>
    <t>GRANTS OFFICE</t>
  </si>
  <si>
    <t>GOVERNOR'S INTERNAL AUDIT</t>
  </si>
  <si>
    <t>ETHICS COMMISSION</t>
  </si>
  <si>
    <t>MERIT AWARD BOARD</t>
  </si>
  <si>
    <t>MAIL SERVICE</t>
  </si>
  <si>
    <t>MAIL SERVICES EQUIPMENT PURCHASE</t>
  </si>
  <si>
    <t>TORT CLAIM FUND</t>
  </si>
  <si>
    <t>STATE PUBLIC WORKS DIVISION</t>
  </si>
  <si>
    <t>LOST CITY MUSEUM</t>
  </si>
  <si>
    <t>RISK MANAGEMENT DIVISION</t>
  </si>
  <si>
    <t>FLEET SERVICES DIVISION</t>
  </si>
  <si>
    <t>FLEET SVCES CAPITAL PURCHASE</t>
  </si>
  <si>
    <t>PURCHASING DIVISION</t>
  </si>
  <si>
    <t>AGRI-COMMODITY FOOD PROGRAM</t>
  </si>
  <si>
    <t>OHPP</t>
  </si>
  <si>
    <t>HUMAN RESOURCE MANAGEMENT</t>
  </si>
  <si>
    <t>ENTERPRISE IT SERVICES</t>
  </si>
  <si>
    <t>MARLETTE LAKE</t>
  </si>
  <si>
    <t>RETIRED EMP GROUP INSURANCE</t>
  </si>
  <si>
    <t>ADMINISTRATIVE SERVICES DIV</t>
  </si>
  <si>
    <t>OFFICE OF CIO</t>
  </si>
  <si>
    <t>EMPLOYEE MANAGEMENT RELATIONS</t>
  </si>
  <si>
    <t>COMMUNITY JUVENILE JUSTICE PRG</t>
  </si>
  <si>
    <t>COMPUTER FACILITY</t>
  </si>
  <si>
    <t>DATA COMMUNICATION &amp; NETWRK ENGR</t>
  </si>
  <si>
    <t>TELECOMUNICATIONS</t>
  </si>
  <si>
    <t>NETWORK TRANSPORT SERVICES</t>
  </si>
  <si>
    <t>SECURITY</t>
  </si>
  <si>
    <t>ACTIVE EMPLOYEES GROUP INSRNCE</t>
  </si>
  <si>
    <t>SILVER STATE HLTH INS EXCH ADM</t>
  </si>
  <si>
    <t>ADMIN-IT-INFO TECH CONSOLD DPS</t>
  </si>
  <si>
    <t>JUDICIAL BRANCH</t>
  </si>
  <si>
    <t>JUDICIAL PROGRAMS &amp; SVCS DIV</t>
  </si>
  <si>
    <t>UNIFORM SYSTEM OF JUDICIAL REC</t>
  </si>
  <si>
    <t>JUDICAIL RETIREMENT SYSTEM ST SHARE</t>
  </si>
  <si>
    <t>SUPPORT GOVERNANCE &amp; SPCL EVENTS</t>
  </si>
  <si>
    <t>SPEICALTY COURTS</t>
  </si>
  <si>
    <t xml:space="preserve"> SR JUSTICE &amp; SR JUDGE PROGRAM</t>
  </si>
  <si>
    <t>JUDICIAL DISCIPLINE COMMISSION</t>
  </si>
  <si>
    <t>PUBLIC DEFENDER</t>
  </si>
  <si>
    <t>NV SSBCI PROGRAM</t>
  </si>
  <si>
    <t>COMMISSION ON TOURISM</t>
  </si>
  <si>
    <t>TOURISM DEVELOPMENT</t>
  </si>
  <si>
    <t>GOVERNORS OFFICE ECONOMIC DEVL</t>
  </si>
  <si>
    <t>MOTION PICTURES</t>
  </si>
  <si>
    <t>RURAL COMMUNITY DEVELOPMENT</t>
  </si>
  <si>
    <t>NEVADA CATALYST FUND</t>
  </si>
  <si>
    <t>NEVADA MAGAZINE</t>
  </si>
  <si>
    <t>GOED-NEVADA KNOWLEDGE FUND</t>
  </si>
  <si>
    <t>SPWD ADMINISTRATION</t>
  </si>
  <si>
    <t>PUBLIC WORKS DIVISION</t>
  </si>
  <si>
    <t>PUBLIC WORKS INSPECTION</t>
  </si>
  <si>
    <t>DEPT OF VETERANS SERVICES</t>
  </si>
  <si>
    <t>VETERANS HOME ACCOUNT</t>
  </si>
  <si>
    <t>CEMETARY GIFT AND DONATIONS</t>
  </si>
  <si>
    <t>GIFT ACCT FOR VET HOME-SO NV</t>
  </si>
  <si>
    <t>GENERAL VETERANS SERVICES-FEES</t>
  </si>
  <si>
    <t>OFFICE OF EQUAL RIGHTS</t>
  </si>
  <si>
    <t>INDIAN COMMISSION</t>
  </si>
  <si>
    <t>DISTRIBUTIVE SCHOOL ACCOUNT</t>
  </si>
  <si>
    <t>EDUCATOR EFFECTIVENESS</t>
  </si>
  <si>
    <t>EDUCATIONAL TRUST FUND</t>
  </si>
  <si>
    <t>SCHOOL REMEDIATION TRUST FUND</t>
  </si>
  <si>
    <t>INCENTIVES-LICENSED EDUC PERS</t>
  </si>
  <si>
    <t>STATE SUPPLMNTL SCHL SPPRT FND</t>
  </si>
  <si>
    <t>PROFESSIONAL DEVELOPMENT PROGRAM</t>
  </si>
  <si>
    <t>NEVADA LEGISLATIVE INTERM</t>
  </si>
  <si>
    <t>INTERIM FINANCE COMMITTEE</t>
  </si>
  <si>
    <t>LEGISLATIVE COUNSEL BUREAU</t>
  </si>
  <si>
    <t>AUDIT CONTINGENCY ACCOUNT</t>
  </si>
  <si>
    <t>POST SECONDARY EDUCATION</t>
  </si>
  <si>
    <t>OFFICE OF THE SUPERINTENDENT</t>
  </si>
  <si>
    <t>STANDARDS &amp; INSTRUCTIONAL SUPPORT</t>
  </si>
  <si>
    <t>CAREER &amp; TECHNICAL EDUCATION</t>
  </si>
  <si>
    <t>GEAR UP</t>
  </si>
  <si>
    <t>CONTINUING EDUCATION</t>
  </si>
  <si>
    <t>WICHE LOAN &amp; STIPEND</t>
  </si>
  <si>
    <t>AGRI-NUTRITION EDUCATN PRGRMS</t>
  </si>
  <si>
    <t>ASSESSMENT AND ACCOUNTABILITY</t>
  </si>
  <si>
    <t>OTHER STATE EDUCATION PROGRAMS</t>
  </si>
  <si>
    <t>PROFESSIONAL LICENSING &amp; TESTING</t>
  </si>
  <si>
    <t>PARENT INVOLVE &amp; FAMILY ENGAGEMENT</t>
  </si>
  <si>
    <t>PUBLIC CHARTER SCHOOL AUTHOR</t>
  </si>
  <si>
    <t>OFFICE OF EARLY LEARNING &amp; DEVLEOPMENT</t>
  </si>
  <si>
    <t>STATE PUBLIC CHARTER SCHL AUTH</t>
  </si>
  <si>
    <t>ESEA TITLE I</t>
  </si>
  <si>
    <t>ESEA TITLES II, V, &amp; VI</t>
  </si>
  <si>
    <t>INDIVIDUAL W/DISABILITIES EDUCATION</t>
  </si>
  <si>
    <t>DATA SYSTEMS MANAGEMENT</t>
  </si>
  <si>
    <t>TEACHER'S SCHOOL SUPPLIES REIM</t>
  </si>
  <si>
    <t>TEACH NV SCHOLARSHIP PROGRAM</t>
  </si>
  <si>
    <t>DISTRICT SUPPORT SERVICES</t>
  </si>
  <si>
    <t>DEPARTMENT SUPPORT SERVICE</t>
  </si>
  <si>
    <t>NEVADA HISTORICAL SOCIETY</t>
  </si>
  <si>
    <t>NEVADA STATE LIBRARY</t>
  </si>
  <si>
    <t>NEVADA HUMANITIES</t>
  </si>
  <si>
    <t>NEVADA STATE LIBRARY-CLAN</t>
  </si>
  <si>
    <t>NEVADA STATE MUSEUM</t>
  </si>
  <si>
    <t>MUSEUMS AND HISTORY ADMIN</t>
  </si>
  <si>
    <t>NEVADA STATE MUSEUM LAS VEGAS</t>
  </si>
  <si>
    <t>UNS - SPECIAL PROJECTS</t>
  </si>
  <si>
    <t>EDUC FOR DEPENDENT CHILDREN</t>
  </si>
  <si>
    <t>NEVADA ARTS COUNCIL</t>
  </si>
  <si>
    <t>UNIVERSITY OF NEVADA - RENO</t>
  </si>
  <si>
    <t>SCHOOL OF MEDICAL SCIENCES</t>
  </si>
  <si>
    <t>INTERCOLLEGIATE ATHLETICS UNR</t>
  </si>
  <si>
    <t>STATEWIDE PROGRAMS - UNR</t>
  </si>
  <si>
    <t>UNIVERSITY SYSTEM ADMIN</t>
  </si>
  <si>
    <t>UNIVERSITY OF NEVADA LAS VEGAS</t>
  </si>
  <si>
    <t>INTERCOLLEGIATE ATHLETICS UNLV</t>
  </si>
  <si>
    <t>AGRICULTURAL EXPERIMNT STATION</t>
  </si>
  <si>
    <t>COOPERATIVE EXTENSION SERVICE</t>
  </si>
  <si>
    <t>SYSTEM COMPUTING CENTER</t>
  </si>
  <si>
    <t>UNLV LAW SCHOOL</t>
  </si>
  <si>
    <t>NATIONAL DIRECT STUDENT LOAN</t>
  </si>
  <si>
    <t>GREAT BASIN COLLEGE</t>
  </si>
  <si>
    <t>WICHE ADMINISTRATION</t>
  </si>
  <si>
    <t>UNIVERSITY PRESS</t>
  </si>
  <si>
    <t>STATEWIDE PROGRAMS - UNLV</t>
  </si>
  <si>
    <t>UNLV DENTAL SCHOOL</t>
  </si>
  <si>
    <t>BUSINESS CENTER NORTH</t>
  </si>
  <si>
    <t>BUSINESS CENTER SOUTH</t>
  </si>
  <si>
    <t>NV STATE COLLEGE AT HENDERSON</t>
  </si>
  <si>
    <t>DESERT RESEARCH INSTITUTE</t>
  </si>
  <si>
    <t>COLLEGE OF SOUTHERN NEVADA</t>
  </si>
  <si>
    <t>WESTERN NEVADA COLLEGE</t>
  </si>
  <si>
    <t>NSHE-UNLV PERFORMANCE FUNDING POOL</t>
  </si>
  <si>
    <t>NSHE-UNLV SCHOOL OF MEDICINE</t>
  </si>
  <si>
    <t>SILVER STATE OPPORTUNITY GRANT</t>
  </si>
  <si>
    <t>TRUCKEE MEADOWS COMM COLLEGE</t>
  </si>
  <si>
    <t>RADIATION CONTROL PROGRAM</t>
  </si>
  <si>
    <t>TABACCO SETTLEMENT PROGRAM</t>
  </si>
  <si>
    <t>WASHOE COUNTY CHILD WELFARE</t>
  </si>
  <si>
    <t>CLARK COUNTY CHILD WELFARE</t>
  </si>
  <si>
    <t>UNITY/SACWIS</t>
  </si>
  <si>
    <t>CHILDREN, YOUTH &amp; FAMILY ADMIN</t>
  </si>
  <si>
    <t>YOUTH ALTERNATIVE PLACEMENT</t>
  </si>
  <si>
    <t>JUVENILE CORRECTION FACILITY</t>
  </si>
  <si>
    <t>CHILD CARE SERVICES</t>
  </si>
  <si>
    <t>ADMINISTRATION</t>
  </si>
  <si>
    <t>AGING FEDERAL PROGRAMS &amp; ADMIN</t>
  </si>
  <si>
    <t>LOW-LVL RADIOACTIVE WASTE FUND</t>
  </si>
  <si>
    <t>CANCER CONTROL REGISTRY</t>
  </si>
  <si>
    <t>DEVELOPMENT DISABILITIES</t>
  </si>
  <si>
    <t>SENIOR RX &amp; DISABILITY RX</t>
  </si>
  <si>
    <t>INTERGOVERNMENTAL TRANSFER PRO</t>
  </si>
  <si>
    <t>HEALTH CARE FINANCING &amp; POLICY</t>
  </si>
  <si>
    <t>INCRS QUALITY OF NURSING CARE</t>
  </si>
  <si>
    <t>HHS-DPBH-SO NV ADULT MNTL HLTH</t>
  </si>
  <si>
    <t>HHS-DPBH-NO NV ADULT MNTL HLTH</t>
  </si>
  <si>
    <t>FAMILY PRESERVATION PROGRAM</t>
  </si>
  <si>
    <t>RURAL REGIONAL CENTER</t>
  </si>
  <si>
    <t>HHS-DPBH-BEHAVRL HEALTH ADMIN</t>
  </si>
  <si>
    <t>BEHAVIORAL HEALTH PREV &amp; TREAT</t>
  </si>
  <si>
    <t>STORAGE TANK MANAGEMENT</t>
  </si>
  <si>
    <t>ENVIRONMENTAL PROTECTION ADMIN</t>
  </si>
  <si>
    <t>CHEMICAL HAZARD PREVENTION</t>
  </si>
  <si>
    <t>DEP INDUSTRIAL SITE CLEANUP</t>
  </si>
  <si>
    <t>NEVADA CHECK-UP PROGRAM</t>
  </si>
  <si>
    <t>CALIENTE YOUTH CENTER</t>
  </si>
  <si>
    <t>STATE REVOLVING FND-CLEAN WATER</t>
  </si>
  <si>
    <t>AIR QUALITY MANAGEMENT ACCOUNT</t>
  </si>
  <si>
    <t>AIR QUALITY</t>
  </si>
  <si>
    <t>BUREAU OF WATER</t>
  </si>
  <si>
    <t>BUR WASTE MGMT &amp; CORRCTV ACTNS</t>
  </si>
  <si>
    <t>MINING REGULATION/RECLAMATION</t>
  </si>
  <si>
    <t>HEALTH STATISTICS &amp; PLANNING</t>
  </si>
  <si>
    <t>WATER QUALITY PLANNING</t>
  </si>
  <si>
    <t>CONSUMER PROTECTION</t>
  </si>
  <si>
    <t>GRANTS MANAGEMENT UNIT</t>
  </si>
  <si>
    <t>SAFE DRINKING WATER REGULATORY</t>
  </si>
  <si>
    <t>PREV/TREAT OF PROBLEM GAMBLING</t>
  </si>
  <si>
    <t>DHR-CHILDREN'S TRUST ACCOUNT</t>
  </si>
  <si>
    <t>HHS-DO-CONSUMER HEALTH ASSIST</t>
  </si>
  <si>
    <t>EARLY INTERVENTION SERVICES</t>
  </si>
  <si>
    <t>SAFE DRINKING WATER -LOAN FUND</t>
  </si>
  <si>
    <t>IMMUNIZATION PROGRAM</t>
  </si>
  <si>
    <t>WIC FOOD SUPPLEMENT</t>
  </si>
  <si>
    <t>COMMUNICABLE DISEASES</t>
  </si>
  <si>
    <t>HEALTH CARE FACILITY REG</t>
  </si>
  <si>
    <t>HEALTH FACILLITIES-ADMN PENALTY</t>
  </si>
  <si>
    <t>PUBLIC HEALTH PREPAREDNESS PRG</t>
  </si>
  <si>
    <t>HHS-HD BIOSTATISTICS &amp; EPIDMLG</t>
  </si>
  <si>
    <t>CHRONIC DISEASE</t>
  </si>
  <si>
    <t>LABORATORY &amp; RESEARCH</t>
  </si>
  <si>
    <t>MATERNAL CHILD HEALTH SERVICES</t>
  </si>
  <si>
    <t>OFFICE OF STAT HEALTH ADMIN</t>
  </si>
  <si>
    <t>COMMUNITY HEALTH SERVICES</t>
  </si>
  <si>
    <t>WELFARE ADMINISTRATION</t>
  </si>
  <si>
    <t>RURAL CHILD WELFARE</t>
  </si>
  <si>
    <t>TEMP ASSIST FOR NEEDY FAMILIES</t>
  </si>
  <si>
    <t>ASSISTANCE TO AGED AND BLIND</t>
  </si>
  <si>
    <t>WELFARE FIELD SERVICES</t>
  </si>
  <si>
    <t>EMERGENCY MEDICAL SERVICES</t>
  </si>
  <si>
    <t>CHILD SUPPORT ENFORCEMENT PROG</t>
  </si>
  <si>
    <t>COLLECTION AND DISTRIBUTION AC</t>
  </si>
  <si>
    <t>CHILD WELFARE TRUST</t>
  </si>
  <si>
    <t>NEVADA MEDICAID</t>
  </si>
  <si>
    <t>INDIGENT HOSPITAL CARE</t>
  </si>
  <si>
    <t>TRANSITION FROM FOSTER CARE</t>
  </si>
  <si>
    <t>REVIEW OF DEATH OF CHILDREN</t>
  </si>
  <si>
    <t>BLIND BUSINESS ENTERPRISE</t>
  </si>
  <si>
    <t>SERVICES TO THE BLIND</t>
  </si>
  <si>
    <t>HHS-DPBH-ALCOHOL TAX PROGRAM</t>
  </si>
  <si>
    <t>NEVADA YOUTH TRAINING CENTER</t>
  </si>
  <si>
    <t>UPL HOLDING ACCOUNT</t>
  </si>
  <si>
    <t>YOUTH PAROLE SERVICES</t>
  </si>
  <si>
    <t>VOCATIONAL REHABILITATION</t>
  </si>
  <si>
    <t>HOME &amp; COMMUNITY BASED SERVICES</t>
  </si>
  <si>
    <t>CHILD CARE ASSISTANCE &amp; DEVELOPMENT</t>
  </si>
  <si>
    <t>REHABILITATION ADMIN</t>
  </si>
  <si>
    <t>DISABILITY ADJUDICATION</t>
  </si>
  <si>
    <t>DETR-NV P20 WORKFORCE REPRTING</t>
  </si>
  <si>
    <t>DETR ADMIN SERVICES</t>
  </si>
  <si>
    <t>RESEARCH &amp; ANALYSIS</t>
  </si>
  <si>
    <t>INFO DEVELOPMENT &amp; PROCESSING</t>
  </si>
  <si>
    <t>IDEA PART C COMPLIANCE</t>
  </si>
  <si>
    <t>DESERT REGIONAL CENTER</t>
  </si>
  <si>
    <t>SIERRA REGIONAL CENTER</t>
  </si>
  <si>
    <t>NO NEV CHILD &amp; ADOLESCENT SVCS</t>
  </si>
  <si>
    <t>NEVADA CHILDRENS GIFT ACCOUNT</t>
  </si>
  <si>
    <t>HHS-DPBH-FCLTY FOR MNTL OFFNDR</t>
  </si>
  <si>
    <t>SO NEV CHILD &amp; ADOLESCENT SVCS</t>
  </si>
  <si>
    <t>HHS-DPBH-RURAL CLINICS</t>
  </si>
  <si>
    <t>MILITARY CARLIN ARMORY</t>
  </si>
  <si>
    <t>ADJT GENERAL SPEC FACL ACCT</t>
  </si>
  <si>
    <t>NATIONAL GUARD BENEFITS</t>
  </si>
  <si>
    <t>PATRIOT RELIEF ACCOUNT</t>
  </si>
  <si>
    <t>MILITARY EMERGNCY OPERATNS CTR</t>
  </si>
  <si>
    <t>EMERGENCY MANAGEMENT DIVISION</t>
  </si>
  <si>
    <t>PS-EMRGNCY MGMT ASSISTNCE GRNT</t>
  </si>
  <si>
    <t>OFFICE OF HOMELAND SECURITY</t>
  </si>
  <si>
    <t>PRISON MEDICAL CARE</t>
  </si>
  <si>
    <t>OFFENDERS STORE FUND</t>
  </si>
  <si>
    <t>CORRECTIONS ADMINISTRATION</t>
  </si>
  <si>
    <t>CORRECTIONAL PROGRAMS</t>
  </si>
  <si>
    <t>SO NEVADA CORRECTIONAL CENTER</t>
  </si>
  <si>
    <t>WARM SPRINGS CORRECTIONAL CTR</t>
  </si>
  <si>
    <t>NO NEVADA CORRECTIONAL CENTER</t>
  </si>
  <si>
    <t>NEVADA STATE PRISON</t>
  </si>
  <si>
    <t>PRISON INDUSTRY</t>
  </si>
  <si>
    <t>STEWART CONSERVATION CAMP</t>
  </si>
  <si>
    <t>PIOCHE CONSERVATION CAMP</t>
  </si>
  <si>
    <t>RESTITUTION CENTER - NORTH</t>
  </si>
  <si>
    <t>THREE LAKES VALLEY CNSRVTN CMP</t>
  </si>
  <si>
    <t>PRISON RANCH</t>
  </si>
  <si>
    <t>SILVER STATE INDUSTRIES ENDOW FND</t>
  </si>
  <si>
    <t>SO DESERT CORRECTIONAL CENTER</t>
  </si>
  <si>
    <t>WELLS CONSERVATION CAMP</t>
  </si>
  <si>
    <t>PAROLE &amp; PROBATION</t>
  </si>
  <si>
    <t>HUMBOLDT CONSERVATION CAMP</t>
  </si>
  <si>
    <t>INVESTIGATIONS</t>
  </si>
  <si>
    <t>PROBATION RESTITUTION ACCOUNT</t>
  </si>
  <si>
    <t>ELY CONSERVATION CAMP</t>
  </si>
  <si>
    <t>JEAN CONSERVATION CAMP</t>
  </si>
  <si>
    <t>SILVER SPRNGS CONSERVATION CMP</t>
  </si>
  <si>
    <t>ELY STATE PRISON</t>
  </si>
  <si>
    <t>CARLIN CONSERVATION CAMP</t>
  </si>
  <si>
    <t>TONOPAH CONSERVATION CAMP</t>
  </si>
  <si>
    <t>LOVELOCK CORRECTIONAL CENTER</t>
  </si>
  <si>
    <t>CASA GRANDE TRANSITIONAL HSING</t>
  </si>
  <si>
    <t>FLORENCE MCCLURE WOMEN COR CTR</t>
  </si>
  <si>
    <t>HIGH DESERT STATE PRISON</t>
  </si>
  <si>
    <t>INMATE WELFARE ACCOUNT</t>
  </si>
  <si>
    <t>PEACE OFFICERS STAND &amp; TRAIN</t>
  </si>
  <si>
    <t>TRAINING DIVISION</t>
  </si>
  <si>
    <t>PAROLE BOARD</t>
  </si>
  <si>
    <t>FIN INSTITUTIONS INVESTIGATION</t>
  </si>
  <si>
    <t>INSURANCE REGULATION</t>
  </si>
  <si>
    <t>MANUFACTURED HOUSING</t>
  </si>
  <si>
    <t>UNCLAIMED PROPERTY</t>
  </si>
  <si>
    <t>FIRE MARSHAL</t>
  </si>
  <si>
    <t>INSURANCE EXAMINERS</t>
  </si>
  <si>
    <t>CAPTIVE INSURERS</t>
  </si>
  <si>
    <t>CIGARETTE FIRE SAFETY STANDRDS</t>
  </si>
  <si>
    <t>COMMON INTEREST COMMUNITIES</t>
  </si>
  <si>
    <t>INSURANCE RECOVERY</t>
  </si>
  <si>
    <t>REAL ESTATE</t>
  </si>
  <si>
    <t>INSURANCE EDUCATION &amp; RESEARCH</t>
  </si>
  <si>
    <t>REAL ESTATE EDUC &amp; RESEARCH</t>
  </si>
  <si>
    <t>REAL ESTATE RECOVERY ACCOUNT</t>
  </si>
  <si>
    <t>NAIC FEES</t>
  </si>
  <si>
    <t>INSURANCE COST STABILIZATION</t>
  </si>
  <si>
    <t>FINANCIAL INSTITUTIONS</t>
  </si>
  <si>
    <t>LOW INCOME HOUSING TRUST FUND</t>
  </si>
  <si>
    <t>SPECIAL HOUSING ASSISTANCE</t>
  </si>
  <si>
    <t>HOUSING</t>
  </si>
  <si>
    <t>LOT RENT TRUST SUBSIDY</t>
  </si>
  <si>
    <t>MOBILE HOME PARKS</t>
  </si>
  <si>
    <t>MFG HOUSING-EDUCATION/RECOVERY</t>
  </si>
  <si>
    <t>FINANCIAL INSTITUTIONS AUDIT</t>
  </si>
  <si>
    <t>LABOR RELATIONS</t>
  </si>
  <si>
    <t>DIVISION OF MORTGAGE LENDING</t>
  </si>
  <si>
    <t>REGULATORY FUND</t>
  </si>
  <si>
    <t>ADMINISTRATIVE FINES</t>
  </si>
  <si>
    <t>TRANSPORTATION SVCS AUTHORITY</t>
  </si>
  <si>
    <t>TSA ADMINISTRATIVE FINES</t>
  </si>
  <si>
    <t>ATHLETIC COMMISSION</t>
  </si>
  <si>
    <t>GAMING CONTROL BOARD</t>
  </si>
  <si>
    <t>GAMING INVESTIGATIN REVOLVING</t>
  </si>
  <si>
    <t>GAMING COMMISSION</t>
  </si>
  <si>
    <t>DAYTON VALLEY GROUND WATER</t>
  </si>
  <si>
    <t>NEVADA NATURAL HERITAGE</t>
  </si>
  <si>
    <t>WASHOE VALLEY GROUND WATER</t>
  </si>
  <si>
    <t>PARKS FEDERAL GRANT PROGRAMS</t>
  </si>
  <si>
    <t>CHURCHILL VALLEY GROUND WATER</t>
  </si>
  <si>
    <t>DIXIE CREEK/10 MI GROUND WATER</t>
  </si>
  <si>
    <t>LOWER MOAPA VALLEY GROUNDWATER</t>
  </si>
  <si>
    <t>AMARGOSA VALLEY GROUNDWATER</t>
  </si>
  <si>
    <t>LAKE VALLEY GROUND WATER BASIN</t>
  </si>
  <si>
    <t>MIDDLE REESE RIVER GRNDWTR BSN</t>
  </si>
  <si>
    <t>TAXICAB AUTHORITY</t>
  </si>
  <si>
    <t>COYOTE SPRINGS GRNDWATER BASIN</t>
  </si>
  <si>
    <t>AB9/Q1 BONDS</t>
  </si>
  <si>
    <t>PETROLEUM CLEAN-UP TRUST FUND</t>
  </si>
  <si>
    <t>HAZARDOUS WASTE MANAGEMENT</t>
  </si>
  <si>
    <t>HAZARDOUS WASTE - BEATTY SITE</t>
  </si>
  <si>
    <t>STATE ENVIRONMENTAL COMMISSION</t>
  </si>
  <si>
    <t>NATURAL RESOURCES ADMIN</t>
  </si>
  <si>
    <t>CONSERVATION DISTRICTS</t>
  </si>
  <si>
    <t>TAHOE LICENSE PLATES</t>
  </si>
  <si>
    <t>WATER PLANNING-CAP IMPROVEMENT</t>
  </si>
  <si>
    <t>GROUNDWATER RECHARGE PROJECTS</t>
  </si>
  <si>
    <t>STATE PARKS</t>
  </si>
  <si>
    <t>GRANTS TO WATER PURVEYORS</t>
  </si>
  <si>
    <t>ST PRKS INTRP &amp; ED PRG &amp; CN OP</t>
  </si>
  <si>
    <t>NEVADA TAHOE REGIONAL PLANNING</t>
  </si>
  <si>
    <t>WATER RIGHT SURVEYORS</t>
  </si>
  <si>
    <t>PARK IMPROVMENTS FY02-03</t>
  </si>
  <si>
    <t>WELL DRILLERS LICENSES</t>
  </si>
  <si>
    <t>PARK GIFT &amp; GRANTS</t>
  </si>
  <si>
    <t>WATER RESOURCES</t>
  </si>
  <si>
    <t>STATE ENGINEER REVENUE</t>
  </si>
  <si>
    <t>STATE LANDS</t>
  </si>
  <si>
    <t>LITTLE HUMBOLDT RIVER</t>
  </si>
  <si>
    <t>QUINN RIVER DISTRIBUTION</t>
  </si>
  <si>
    <t>EROSION CONTROL BOND Q12</t>
  </si>
  <si>
    <t>WILDLAND FIRE PROTECTION PROGR</t>
  </si>
  <si>
    <t>FORESTRY</t>
  </si>
  <si>
    <t>FST FIRE SUPPRESSION/EMGY RESP</t>
  </si>
  <si>
    <t>TAHOE BOND SALE</t>
  </si>
  <si>
    <t>FORESTRY CONSERVATION CAMPS</t>
  </si>
  <si>
    <t>TAHOE MITIGATION</t>
  </si>
  <si>
    <t>STEPTOE VALLEY WATER BASIN</t>
  </si>
  <si>
    <t>DIAMOND VALLEY GROUND WATER</t>
  </si>
  <si>
    <t>HISTORIC PRESERVATION</t>
  </si>
  <si>
    <t>COLORADO RIVER VALLEY</t>
  </si>
  <si>
    <t>LAS VEGAS BASIN WATER DIST</t>
  </si>
  <si>
    <t>MUDDY RIVER SURFACE WATER</t>
  </si>
  <si>
    <t>STATE RAILROAD MUSEUMS</t>
  </si>
  <si>
    <t>MINERALS</t>
  </si>
  <si>
    <t>FORESTRY INTER-GOV AGREEMENTS</t>
  </si>
  <si>
    <t>PAHRANAGAT LAKE</t>
  </si>
  <si>
    <t>PAHRUMP ARTESIAN BASIN</t>
  </si>
  <si>
    <t>BOULDER FLAT GROUNDWATER</t>
  </si>
  <si>
    <t>MASON VALLEY GROUND WATER</t>
  </si>
  <si>
    <t>FORESTRY NURSERIES</t>
  </si>
  <si>
    <t>HUMBOLDT WATER DISTRICT</t>
  </si>
  <si>
    <t>SMITH VALLEY ARTESIAN BASIN</t>
  </si>
  <si>
    <t>DUCKWATER CREEK</t>
  </si>
  <si>
    <t>PARADISE VALLEY GROUND WATER</t>
  </si>
  <si>
    <t>UPPER WHITE RIVER</t>
  </si>
  <si>
    <t>MUDDY RIVER SPRINGS</t>
  </si>
  <si>
    <t>KINGSTON CREEK</t>
  </si>
  <si>
    <t>WARM SPRINGS/WINNEMUCCA CREEK</t>
  </si>
  <si>
    <t>EAGLE VALLEY</t>
  </si>
  <si>
    <t>CARSON VALLEY GROUND WATER</t>
  </si>
  <si>
    <t>FISH LAKE VALLEY ARTESIAN</t>
  </si>
  <si>
    <t>LEMMON VALLEY</t>
  </si>
  <si>
    <t>TRUCKEE MEADOWS/SUN VALLEY</t>
  </si>
  <si>
    <t>ANTELOPE VALLEY GROUND WTR BSN</t>
  </si>
  <si>
    <t>WARM SPRINGS GROUND WATER</t>
  </si>
  <si>
    <t>HONEY LAKE VALLEY</t>
  </si>
  <si>
    <t>WHIRLWIND VALLEY</t>
  </si>
  <si>
    <t>CRESCENT WATER GROUNDWATER</t>
  </si>
  <si>
    <t>CLOVERS AREA GROUNDWATER</t>
  </si>
  <si>
    <t>COLD SPRINGS VALLEY</t>
  </si>
  <si>
    <t>IMLAY GROUND WATER</t>
  </si>
  <si>
    <t>KELLY CREEK GROUND WATER</t>
  </si>
  <si>
    <t>LOWER REESE RIVER VALLEY</t>
  </si>
  <si>
    <t>MAGGIE CREEK</t>
  </si>
  <si>
    <t>NORTH FORK GROUND WATER</t>
  </si>
  <si>
    <t>PLEASANT VALLEY</t>
  </si>
  <si>
    <t>WILDLIFE FUND</t>
  </si>
  <si>
    <t>DEPT OF WILDLIFE DIRECTRS OFF</t>
  </si>
  <si>
    <t>DEPT OF WILDLIFE OPERATIONS</t>
  </si>
  <si>
    <t>CONSERVATION EDUCATION</t>
  </si>
  <si>
    <t>LAW ENFORCEMENT</t>
  </si>
  <si>
    <t>GAME MANAGEMENT</t>
  </si>
  <si>
    <t>FISHERIES MANAGEMENT</t>
  </si>
  <si>
    <t>DIVERSITY</t>
  </si>
  <si>
    <t>HABITAT</t>
  </si>
  <si>
    <t>AGRI-DAIRY COMMISSION</t>
  </si>
  <si>
    <t>COLORADO RIVER COMMISSION</t>
  </si>
  <si>
    <t>CRC RESEARCH &amp; DEVELOPMENT</t>
  </si>
  <si>
    <t>POWER DELIVERY PROJECT</t>
  </si>
  <si>
    <t>POWER MARKETING</t>
  </si>
  <si>
    <t>PLANT HEALTH &amp; QUARANTINE SERV</t>
  </si>
  <si>
    <t>MED MARIJUANA ESTABLISHMENTS</t>
  </si>
  <si>
    <t>AGRIC REGISTRATION/ENFORCEMENT</t>
  </si>
  <si>
    <t>LIVESTOCK INSPECTION</t>
  </si>
  <si>
    <t>MARIJUANA HEALTH REGISTRY</t>
  </si>
  <si>
    <t>VETERINARY MEDICAL SERVICES</t>
  </si>
  <si>
    <t>CONSUMER EQUITIBILITY</t>
  </si>
  <si>
    <t>PEST,PLANT DISEASE,NOXS WEED</t>
  </si>
  <si>
    <t>AGR ADMINISTRATION</t>
  </si>
  <si>
    <t>RANGELAND GRSHPR/MRMN CRICKET</t>
  </si>
  <si>
    <t>PREDATORY ANIMAL/RODENT CONTRL</t>
  </si>
  <si>
    <t>ST PARKS FACILITY&amp;GROUNDS MNTC</t>
  </si>
  <si>
    <t>MAINTENANCE OF STATE PARKS</t>
  </si>
  <si>
    <t>TRANSPORTATION ADMINISTRATION</t>
  </si>
  <si>
    <t>BOND CONSTRUCTION</t>
  </si>
  <si>
    <t>AVIATION TRUST FUND</t>
  </si>
  <si>
    <t>B&amp;I - OFFICE OF BUEINESS AND PLANNING</t>
  </si>
  <si>
    <t>NEW MARKET PREFORMNC GUARANTEE</t>
  </si>
  <si>
    <t>INDUSTRIAL RELATIONS</t>
  </si>
  <si>
    <t>BUSINESS &amp; INDUSTRY ADMIN</t>
  </si>
  <si>
    <t>ENFORCEMENT-INDUSTRIAL SAFETY</t>
  </si>
  <si>
    <t>INDUSTRIAL DEVELOPMENT BOND</t>
  </si>
  <si>
    <t>SELF INSURED WORKERS COMP</t>
  </si>
  <si>
    <t>SAFETY CONSULTATION &amp; TRAINING</t>
  </si>
  <si>
    <t>MINE SAFETY &amp; TRAINING</t>
  </si>
  <si>
    <t>TRAFFIC SAFETY</t>
  </si>
  <si>
    <t>HIGHWAY SAFETY PLAN &amp; ADMIN</t>
  </si>
  <si>
    <t>MOTORCYCLE SAFETY PROGRAM</t>
  </si>
  <si>
    <t>EVIDENCE VAULT</t>
  </si>
  <si>
    <t>DPS-GENERAL SERVICES</t>
  </si>
  <si>
    <t>FORFEITURES</t>
  </si>
  <si>
    <t>K-9 PROGRAM</t>
  </si>
  <si>
    <t>PROFESSIONAL RESPONSIBILITY</t>
  </si>
  <si>
    <t>JUSTICE ASSISTANCE ACT</t>
  </si>
  <si>
    <t>CRIMINAL HISTORY REPOSITORY</t>
  </si>
  <si>
    <t>CHILD VOL BCKGROUND CKS TRUST</t>
  </si>
  <si>
    <t>RECORDS SEARCH</t>
  </si>
  <si>
    <t>LICENSE PLATE FACTORY</t>
  </si>
  <si>
    <t>HIGHWAY PATROL</t>
  </si>
  <si>
    <t>DMV MOTOR VEH INFO TECHNOLOGY</t>
  </si>
  <si>
    <t>DMV-SYSTEM MODERNIZATION</t>
  </si>
  <si>
    <t>MOTOR CARRIER</t>
  </si>
  <si>
    <t>PS HIGHWAY SAFETY GRANTS ACCT</t>
  </si>
  <si>
    <t>MOTOR VEHICLE POLLUTION CONTRL</t>
  </si>
  <si>
    <t>CAPITOL POLICE</t>
  </si>
  <si>
    <t>CONTINGENCY ACCT FOR HAZ MAT</t>
  </si>
  <si>
    <t>EMERGENCY RESPONSE COMMISSION</t>
  </si>
  <si>
    <t>VERIFICATION OF INSURANCE</t>
  </si>
  <si>
    <t>HEARINGS - DMV</t>
  </si>
  <si>
    <t>DPS JUSTICE ASSIST GRANT TRUST</t>
  </si>
  <si>
    <t>DMV FIELD SERVICES</t>
  </si>
  <si>
    <t>PS JUSTICE GRANT</t>
  </si>
  <si>
    <t>FUND FOR REENTRY PROGRAMS</t>
  </si>
  <si>
    <t>DINITARY PROTECTION</t>
  </si>
  <si>
    <t>COMPLIANCE ENFORCEMENT</t>
  </si>
  <si>
    <t>CENTRAL SERVICES</t>
  </si>
  <si>
    <t>MANAGEMENT SERVICES</t>
  </si>
  <si>
    <t>SPECIAL PLATES TRST ACCOUNT</t>
  </si>
  <si>
    <t>DIRECTORS OFFICE - DMV</t>
  </si>
  <si>
    <t>ADMINISTRATIVE SERVICES</t>
  </si>
  <si>
    <t>DMV - REAL ID</t>
  </si>
  <si>
    <t>SALVAGE TITLES TRUST ACCOUNT</t>
  </si>
  <si>
    <t>EMPLOYMENT SECURITY</t>
  </si>
  <si>
    <t>EMPLOYMENT SECURITY SPECIAL FD</t>
  </si>
  <si>
    <t>ENERGY ASSISTANCE-WELFARE</t>
  </si>
  <si>
    <t>DOE WEATHERIZATION</t>
  </si>
  <si>
    <t>SMALL BUSINESS &amp; PROCUREMENT</t>
  </si>
  <si>
    <t>STATE ENERGY OFFICE</t>
  </si>
  <si>
    <t>RENEWABLE ENERGY FUND</t>
  </si>
  <si>
    <t>RENEW ENERGY &amp; ENERGY EFFI LN PRGM</t>
  </si>
  <si>
    <t>HIGHWAY FUND SALARY ADJUSTMENT</t>
  </si>
  <si>
    <t>STALE CLAIMS</t>
  </si>
  <si>
    <t>EMERGENCY FUND</t>
  </si>
  <si>
    <t>STATUTORY CONTINGENCY</t>
  </si>
  <si>
    <t>VICTIMS OF CRIME</t>
  </si>
  <si>
    <t>COMSTOCK HISTORIC DISTRICT</t>
  </si>
  <si>
    <t>HIGHWAY APPRO CLEARING ACCT</t>
  </si>
  <si>
    <t>STATE SEIZURES</t>
  </si>
  <si>
    <t>PS SEIZURES AND EVIDENCE</t>
  </si>
  <si>
    <t>DMV FEDERAL FORFEITURES</t>
  </si>
  <si>
    <t>DMV STATE SEIZURES</t>
  </si>
  <si>
    <t>FEDERAL FORFEITURES</t>
  </si>
  <si>
    <t>TRANSFERS TO OTHER FUNDS</t>
  </si>
  <si>
    <t>WORKERS COMPENSATION &amp; SAFETY</t>
  </si>
  <si>
    <t>SUBSEQUENT INJURY</t>
  </si>
  <si>
    <t>GROUP SELF-INS. SUBSEQUENT INJ</t>
  </si>
  <si>
    <t>SELF-INSURED SUBSEQUENT INJURY</t>
  </si>
  <si>
    <t>UNINSURED EMPLOYERS CLAIM ACCT</t>
  </si>
  <si>
    <t>COLLECTION &amp; DISTRIBUTION ACCT</t>
  </si>
  <si>
    <t>UNIVERSAL ENERGY</t>
  </si>
  <si>
    <t>UNEMPLOYMENT CLAIMS ACCTS</t>
  </si>
  <si>
    <t>WAGE CLAIMS TRUST</t>
  </si>
  <si>
    <t>UNDISTRIBUTED INTEREST</t>
  </si>
  <si>
    <t>BOND BANK TRANSACTIONS</t>
  </si>
  <si>
    <t>BOND ISSUANCE TRANSACTIONS</t>
  </si>
  <si>
    <t>LOCAL GOVT POOLED INVESTMENTS</t>
  </si>
  <si>
    <t>NEVADA ENHANCED SAVINGS TERM</t>
  </si>
  <si>
    <t>COLLECTIONS</t>
  </si>
  <si>
    <t>UNCLAIMED DEPOSITS</t>
  </si>
  <si>
    <t>LEASE PURCHASE</t>
  </si>
  <si>
    <t>PRISONERS PROPERTY</t>
  </si>
  <si>
    <t>DIRECT SALES</t>
  </si>
  <si>
    <t>EXCESS PROPERTY</t>
  </si>
  <si>
    <t>SURETY BOND</t>
  </si>
  <si>
    <t>ADJUSTMENTS TO PRIOR YEARS</t>
  </si>
  <si>
    <t>CIVIL AIR PATROL</t>
  </si>
  <si>
    <t>BASIC WATER COMPANY COLLATERAL</t>
  </si>
  <si>
    <t>DEBT RESERVE</t>
  </si>
  <si>
    <t>HOOVER UPRATING DEBT</t>
  </si>
  <si>
    <t>ALL PURPOSE RESERVE</t>
  </si>
  <si>
    <t>HOOVER INSUFFICIENCY RESERVE</t>
  </si>
  <si>
    <t>OLIN COLLATERAL</t>
  </si>
  <si>
    <t>POWER DELIVERY PROJECT BOND</t>
  </si>
  <si>
    <t>CLRK CNTY WTR RECLAMATION DIST</t>
  </si>
  <si>
    <t>AMPAC COLLATERAL</t>
  </si>
  <si>
    <t>ABANDONED PROPERTY</t>
  </si>
  <si>
    <t>ABANDONED PROPERTY - FDIC</t>
  </si>
  <si>
    <t>CASH POOLED BOND INVESTMENTS</t>
  </si>
  <si>
    <t>EMC SUBPOENAS</t>
  </si>
  <si>
    <t>MOTOR VEHICLE REVENUE</t>
  </si>
  <si>
    <t>PUBLIC SAFETY REVENUE</t>
  </si>
  <si>
    <t>LABOR COMMISSION BONDS</t>
  </si>
  <si>
    <t>ATTORNEY GENERAL</t>
  </si>
  <si>
    <t>SECRETARY OF STATE</t>
  </si>
  <si>
    <t>STATE TREASURER</t>
  </si>
  <si>
    <t>INTERNAL AUDITS DIVISION</t>
  </si>
  <si>
    <t>TAXATION</t>
  </si>
  <si>
    <t>STATE LANDS DIVISION</t>
  </si>
  <si>
    <t>INSURANCE DIVISION</t>
  </si>
  <si>
    <t>REAL ESTATE DIVISION</t>
  </si>
  <si>
    <t>NDOT UNBUDGETED REVENUES</t>
  </si>
  <si>
    <t>010</t>
  </si>
  <si>
    <t>030</t>
  </si>
  <si>
    <t>014</t>
  </si>
  <si>
    <t>012</t>
  </si>
  <si>
    <t>089</t>
  </si>
  <si>
    <t>020</t>
  </si>
  <si>
    <t>040</t>
  </si>
  <si>
    <t>050</t>
  </si>
  <si>
    <t>052</t>
  </si>
  <si>
    <t>053</t>
  </si>
  <si>
    <t>051</t>
  </si>
  <si>
    <t>060</t>
  </si>
  <si>
    <t>080</t>
  </si>
  <si>
    <t>171</t>
  </si>
  <si>
    <t>087</t>
  </si>
  <si>
    <t>070</t>
  </si>
  <si>
    <t>015</t>
  </si>
  <si>
    <t>088</t>
  </si>
  <si>
    <t>016</t>
  </si>
  <si>
    <t>082</t>
  </si>
  <si>
    <t>331</t>
  </si>
  <si>
    <t>085</t>
  </si>
  <si>
    <t>084</t>
  </si>
  <si>
    <t>083</t>
  </si>
  <si>
    <t>086</t>
  </si>
  <si>
    <t>090</t>
  </si>
  <si>
    <t>101</t>
  </si>
  <si>
    <t>017</t>
  </si>
  <si>
    <t>315</t>
  </si>
  <si>
    <t>901</t>
  </si>
  <si>
    <t>431</t>
  </si>
  <si>
    <t>741</t>
  </si>
  <si>
    <t>054</t>
  </si>
  <si>
    <t>751</t>
  </si>
  <si>
    <t>611</t>
  </si>
  <si>
    <t>701</t>
  </si>
  <si>
    <t>500</t>
  </si>
  <si>
    <t>651</t>
  </si>
  <si>
    <t>810</t>
  </si>
  <si>
    <t>011</t>
  </si>
  <si>
    <t>931</t>
  </si>
  <si>
    <t>FY2016
Revenue Actuals</t>
  </si>
  <si>
    <t>Agency
No.</t>
  </si>
  <si>
    <t>Object (GL) List</t>
  </si>
  <si>
    <t>Date: 1/19/17 3:18 PM</t>
  </si>
  <si>
    <t>Budget Period: 2017-2019 Biennium (FY18-19)</t>
  </si>
  <si>
    <t>Code</t>
  </si>
  <si>
    <t>Description</t>
  </si>
  <si>
    <t>Type</t>
  </si>
  <si>
    <t>PRIOR YEAR HIGHWAY AUTHORIZATION</t>
  </si>
  <si>
    <t>REVERSIONS FROM PRIOR ALLOCATION</t>
  </si>
  <si>
    <t>IF</t>
  </si>
  <si>
    <t>CORR TO PRIOR YEAR GEN FUND APPROP</t>
  </si>
  <si>
    <t>HIGHWAY FUND REVERSION</t>
  </si>
  <si>
    <t>REVERSIONS - INDUSTRIAL RELATIONS</t>
  </si>
  <si>
    <t>SUPPLEMENTAL APPROPRIATIONS</t>
  </si>
  <si>
    <t>FEDERAL FUNDS TO NEW YEAR NEW B/A</t>
  </si>
  <si>
    <t>HIGHWAY FUND SUPPLEMENTAL</t>
  </si>
  <si>
    <t>IFC REVERSION</t>
  </si>
  <si>
    <t>IFC REVERSION - WEATHER MOD</t>
  </si>
  <si>
    <t>REVERSION TO INDIGENT ACCIDENT ACCT</t>
  </si>
  <si>
    <t>ADJUST TO RECONCILE BUDGET TO FUND</t>
  </si>
  <si>
    <t>Shortfall</t>
  </si>
  <si>
    <t>FUND BALANCE</t>
  </si>
  <si>
    <t>SALARY ADJUSTMENT - CLASSIFIED</t>
  </si>
  <si>
    <t>SALARY ADJUSTMENT - UNCLASSIFIED</t>
  </si>
  <si>
    <t>SALARY ADJUSTMENT - GENERAL FUND</t>
  </si>
  <si>
    <t>SALARY ADJUSTMENT - HIGHWAY FUND</t>
  </si>
  <si>
    <t>FEDERAL FUNDS FROM PRIOR YEAR</t>
  </si>
  <si>
    <t>TRANSIENT LODGING TAX</t>
  </si>
  <si>
    <t>MISC LICENSES, FEES, PERMITS</t>
  </si>
  <si>
    <t>BANKING LICENSES</t>
  </si>
  <si>
    <t>CHECK CASHING/DEF DEPOSIT REG FEE</t>
  </si>
  <si>
    <t>TRUST COMPANY LICENSES</t>
  </si>
  <si>
    <t>COLLECTION AGENCY LICENSES/FEES</t>
  </si>
  <si>
    <t>DEVELOPMENT CORP LICENSES</t>
  </si>
  <si>
    <t>SAVINGS AND LOAN FEES</t>
  </si>
  <si>
    <t>ESCROW AGENT FEES</t>
  </si>
  <si>
    <t>MORTGAGE CO LICENSE/EXAM FEES</t>
  </si>
  <si>
    <t>DEBT ADJUSTERS LICENSE/EXAM FEES</t>
  </si>
  <si>
    <t>PRIVATE SCHOOL LICENSES</t>
  </si>
  <si>
    <t>SMALL LOAN CO LICENSES/FEES</t>
  </si>
  <si>
    <t>MONEY ORDER CO LICENSES/FEES</t>
  </si>
  <si>
    <t>THRIFT CO APPLICTN/LICENSE FEES</t>
  </si>
  <si>
    <t>FINANCIAL INSTITUTION FEES</t>
  </si>
  <si>
    <t>MISC FINES/FORFEITURES</t>
  </si>
  <si>
    <t>MISCELLANEOUS REFUNDS</t>
  </si>
  <si>
    <t>MISCELLANEOUS APPRAISER FEES</t>
  </si>
  <si>
    <t>COST CONTAINMENT FEES</t>
  </si>
  <si>
    <t>INTEREST INCOME - TREAS INVEST</t>
  </si>
  <si>
    <t>INTEREST INCOME - OTHER - B/A 4204 ONLY</t>
  </si>
  <si>
    <t>WATER DISTRICT ASSESSMENT</t>
  </si>
  <si>
    <t>BOAT FUEL TAX</t>
  </si>
  <si>
    <t>BEEF PROMOTION ASSESSMENT</t>
  </si>
  <si>
    <t>ALFALFA SEED ASSESSMENT</t>
  </si>
  <si>
    <t>GARLIC/ONION ASSESSMENT</t>
  </si>
  <si>
    <t>BUTTER ASSESSMENTS</t>
  </si>
  <si>
    <t>AB595 RENTAL CAR TAX</t>
  </si>
  <si>
    <t>GAS TAX</t>
  </si>
  <si>
    <t>PRIOR YEAR ASSESSMENTS</t>
  </si>
  <si>
    <t>ESTATE TAX</t>
  </si>
  <si>
    <t>CONTROLLED SUBSTANCE TAX</t>
  </si>
  <si>
    <t>PETROLEUM ASSESSMENT</t>
  </si>
  <si>
    <t>AB595 PROPERTY TAX</t>
  </si>
  <si>
    <t>FED MANPOWER DEV GRANT</t>
  </si>
  <si>
    <t>FED FOSTER ACTION GRANT</t>
  </si>
  <si>
    <t>FED COMMUNITY AWARENESS GRANT</t>
  </si>
  <si>
    <t>FED ADMS BLOCK GRANT</t>
  </si>
  <si>
    <t>FED GRANT (DIG 93.230)</t>
  </si>
  <si>
    <t>FED LEGALIZATION IMPACT GRANT</t>
  </si>
  <si>
    <t>FED DISABILITIES PROTECT &amp; ADV</t>
  </si>
  <si>
    <t>FED TITLE IV-C</t>
  </si>
  <si>
    <t>FED USDA FOOD PROGRAM</t>
  </si>
  <si>
    <t>FED RAILROAD SAFETY GRANT</t>
  </si>
  <si>
    <t>FED MCH SPRANS GRANT</t>
  </si>
  <si>
    <t>FED HAZARDOUS MATERIALS GRANT</t>
  </si>
  <si>
    <t>FED LEEKING UNDRGRND STRGE TNK</t>
  </si>
  <si>
    <t>FED DUI SEMINARS</t>
  </si>
  <si>
    <t>FED JOBS PROGRAM</t>
  </si>
  <si>
    <t>FED ENFORCEMENT AIRCRAFT GRANT</t>
  </si>
  <si>
    <t>FED GRANT-CVARS TRAFFIC RECORD</t>
  </si>
  <si>
    <t>FEDERAL GRANT - I</t>
  </si>
  <si>
    <t>FED SSA REIMBURSEMENT</t>
  </si>
  <si>
    <t>FED LIBRARY GRANT-TITLE III</t>
  </si>
  <si>
    <t>FED SUBSIDIES TO VENDORS</t>
  </si>
  <si>
    <t>FED REHAB CLIENT ASSISTANCE</t>
  </si>
  <si>
    <t>FED CYAP BLOCK GRANT</t>
  </si>
  <si>
    <t>FED EPA PESTICIDE GRANT</t>
  </si>
  <si>
    <t>FED BRUCELLOSIS PROG</t>
  </si>
  <si>
    <t>FED USDA EGG SURVEILLANCE</t>
  </si>
  <si>
    <t>FED TITLE 18 MEDICARE</t>
  </si>
  <si>
    <t>FED TITLE 19 WAIVER</t>
  </si>
  <si>
    <t>FED ENGLISH LITERACY GRANT</t>
  </si>
  <si>
    <t>FED RSVP ACTION GRANT</t>
  </si>
  <si>
    <t>FED GROUND WATER PROTECTION GRANT</t>
  </si>
  <si>
    <t>FED WATER QUALITY GRANT</t>
  </si>
  <si>
    <t>FED CSA BLOCK GRANT-CURRENT YR</t>
  </si>
  <si>
    <t>FED LIBRARY GRANT TITLE II</t>
  </si>
  <si>
    <t>FED TITLE VI LIBRARY LITERACY</t>
  </si>
  <si>
    <t>FED TOIYABE NAT'L FOREST REIMB</t>
  </si>
  <si>
    <t>FED BOAT AID</t>
  </si>
  <si>
    <t>FED LOW INCOME ENERGY ASSIST PROG</t>
  </si>
  <si>
    <t>FED AIDS GRANT</t>
  </si>
  <si>
    <t>FED EARLY CHILDHOOD EDUC GRANT</t>
  </si>
  <si>
    <t>FED BLOCK GRANT - PRIOR YEARS</t>
  </si>
  <si>
    <t>FED CLEAN WATER ACT GRANT</t>
  </si>
  <si>
    <t>FED US NAVY-SOA MONITORING</t>
  </si>
  <si>
    <t>FED COMMUNITY YTH ACT BLK GRNT</t>
  </si>
  <si>
    <t>FED DATA COLLECTION SYST GRANT</t>
  </si>
  <si>
    <t>FED WAITING LIST REDUCT GRANT</t>
  </si>
  <si>
    <t>FED CONSUMER/HOMEMAKER GRANT</t>
  </si>
  <si>
    <t>FED COMMUNITY BASED ORG GRANT</t>
  </si>
  <si>
    <t>FED COMMODITY/CASH GRANTS</t>
  </si>
  <si>
    <t>FED SCHOOL BREAKFAST PROGRAM</t>
  </si>
  <si>
    <t>FED SPECIAL MILK PROGRAM</t>
  </si>
  <si>
    <t>FED CHILD/ADULT CARE PROGRAM</t>
  </si>
  <si>
    <t>FED DISADVANTAGED YOUTH GRANT</t>
  </si>
  <si>
    <t>FED MIGRANT AID GRANT</t>
  </si>
  <si>
    <t>FED NEG &amp; DELINQ CHILD GRANT</t>
  </si>
  <si>
    <t>FED PROGRAM IMPROVEMENTS GRANT</t>
  </si>
  <si>
    <t>FED MENTAL HEALTH BLOCK GRANT</t>
  </si>
  <si>
    <t>CMHS BLOCK GRANT</t>
  </si>
  <si>
    <t>FEDERAL RECEIPTS-B</t>
  </si>
  <si>
    <t>FEDERAL RECEIPTS-E</t>
  </si>
  <si>
    <t>FEDERAL RECEIPTS-F</t>
  </si>
  <si>
    <t>FEDERAL RECEIPTS-H</t>
  </si>
  <si>
    <t>FEDERAL RECEIPTS-I</t>
  </si>
  <si>
    <t>FED INDIAN FAM FEEDING PROG</t>
  </si>
  <si>
    <t>FED TRANSITION REFUGEE GRANT</t>
  </si>
  <si>
    <t>FED RE-INSURANCE RECEIPTS</t>
  </si>
  <si>
    <t>FED DIFFUSION NETWORK GRANT</t>
  </si>
  <si>
    <t>FED VOCATIONAL EDUC RECEIPTS</t>
  </si>
  <si>
    <t>FED EHA TEACH TRAIN HANDICAP C</t>
  </si>
  <si>
    <t>FED ADULT BASIC ED GRANT</t>
  </si>
  <si>
    <t>FED EICA CHAPTER I GRANT</t>
  </si>
  <si>
    <t>FED EICA CHAPTER 2 GRANT</t>
  </si>
  <si>
    <t>FED STUDENT INCENTIVE GRANT</t>
  </si>
  <si>
    <t>FED EHA TITLE VI B GRANT</t>
  </si>
  <si>
    <t>FED SCHOOL LUNCH PROGRAM</t>
  </si>
  <si>
    <t>FED COMPREHENSIVE CARE GRANT</t>
  </si>
  <si>
    <t>FED SUMMER FOOD SERVICE</t>
  </si>
  <si>
    <t>FED NUTRITION EDUCATION PROG</t>
  </si>
  <si>
    <t>FED INDOCHINESE REFUGEE PROG</t>
  </si>
  <si>
    <t>FED PUBLIC ASSISTANCE</t>
  </si>
  <si>
    <t>FED SHARE, HEALTH SERVICE COST</t>
  </si>
  <si>
    <t>FED RURAL COMM FIRE PROTECTION</t>
  </si>
  <si>
    <t>FED ADMIN COST ALLOWANCE-A</t>
  </si>
  <si>
    <t>FED ADMIN COST ALLOWANCE-B</t>
  </si>
  <si>
    <t>FED ADMIN COST ALLOWANCE-D</t>
  </si>
  <si>
    <t>FED FOREST PEST MANAGEMENT</t>
  </si>
  <si>
    <t>FED FOREST RESOURCE MGMT</t>
  </si>
  <si>
    <t>FED RURAL PREVENTION &amp; CONTROL</t>
  </si>
  <si>
    <t>FED HIST PRESERVATION GRANT</t>
  </si>
  <si>
    <t>FED AIR POLLUTION CONTROL GRANT</t>
  </si>
  <si>
    <t>FED MATCHING FUNDS</t>
  </si>
  <si>
    <t>FED FORFEITURES</t>
  </si>
  <si>
    <t>FED 604(b) GRANT</t>
  </si>
  <si>
    <t>FED US PUBLIC HEALTH SVC PLAN</t>
  </si>
  <si>
    <t>FED HEALTH STATS GRANT</t>
  </si>
  <si>
    <t>FED PREV HEALTH SVC GRANT</t>
  </si>
  <si>
    <t>FED SOCIAL SERVICES GRANT</t>
  </si>
  <si>
    <t>FED TRAINING GRANT</t>
  </si>
  <si>
    <t>FED SAFE DRINKING WATER GRANT</t>
  </si>
  <si>
    <t>FEDERAL ADC PROGRAM</t>
  </si>
  <si>
    <t>FED AIDS SURVEILLANCE GRANT</t>
  </si>
  <si>
    <t>FED PREVENTION &amp; EDUC GRANT</t>
  </si>
  <si>
    <t>FED EPA WATER POLLUTION GRANT</t>
  </si>
  <si>
    <t>FED IMMUNIZATION PROG</t>
  </si>
  <si>
    <t>FED V D GRANT</t>
  </si>
  <si>
    <t>FED CSA BLOCK GRANT</t>
  </si>
  <si>
    <t>FED HUD TRAINING GRANT</t>
  </si>
  <si>
    <t>FED CAP IMPROVEMENTS GRANT</t>
  </si>
  <si>
    <t>FED JTPA GRANT</t>
  </si>
  <si>
    <t>FED ICC. INFO COORD GRANT</t>
  </si>
  <si>
    <t>FED BLM GRANT</t>
  </si>
  <si>
    <t>FED NATIONAL WEATHER SVC GRANT</t>
  </si>
  <si>
    <t>FEDERAL GRANT-C</t>
  </si>
  <si>
    <t>FEDERAL GRANT-F</t>
  </si>
  <si>
    <t>FEDERAL GRANT-H</t>
  </si>
  <si>
    <t>FED PREDISASTER MITIGATION</t>
  </si>
  <si>
    <t>FED ALCOHOL AND DRUG ABUSE</t>
  </si>
  <si>
    <t>CARA LITE GRANT</t>
  </si>
  <si>
    <t>FED PITTMAN ROBERTSON AID</t>
  </si>
  <si>
    <t>FED HUNTER SAFETY AID</t>
  </si>
  <si>
    <t>FED DINGELL JOHNSON AID</t>
  </si>
  <si>
    <t>FED HARDWARE GRANT</t>
  </si>
  <si>
    <t>FED ARTISTS IN SCHOOL GRANT</t>
  </si>
  <si>
    <t>FED BASIC ARTS GRANT</t>
  </si>
  <si>
    <t>ANNUAL LICENSE</t>
  </si>
  <si>
    <t>DEVELOPMENT CORP. LICENSES</t>
  </si>
  <si>
    <t>CHILD CARE FACILITY LICENSES</t>
  </si>
  <si>
    <t>XMAS TREE PERMITS</t>
  </si>
  <si>
    <t>DUCK STAMPS</t>
  </si>
  <si>
    <t>APIARY ENTRY PERMITS</t>
  </si>
  <si>
    <t>TROUT STAMPS</t>
  </si>
  <si>
    <t>LOAN GUARANTEE FEES</t>
  </si>
  <si>
    <t>BURIAL FEE - RADIOACTIVE MAT</t>
  </si>
  <si>
    <t>VARIANCE FEE</t>
  </si>
  <si>
    <t>SANITARIAN FEES</t>
  </si>
  <si>
    <t>WATER TESTING FEES</t>
  </si>
  <si>
    <t>BOAT REGISTRATION FEE</t>
  </si>
  <si>
    <t>ANNUAL EMMISSIONS &amp; MAINT FEES</t>
  </si>
  <si>
    <t>SCHOOL PLAN CHECK FEES</t>
  </si>
  <si>
    <t>LOBBYIST FEES</t>
  </si>
  <si>
    <t>GRAZING BOARD FEES</t>
  </si>
  <si>
    <t>DECEPTIVE TRADE FEES</t>
  </si>
  <si>
    <t>SPECIALTY COURT ASSESSMENT</t>
  </si>
  <si>
    <t>MOTOR CARRIER FEES</t>
  </si>
  <si>
    <t>NOMINATION FEES</t>
  </si>
  <si>
    <t>RECORDING FEES</t>
  </si>
  <si>
    <t>TRANSFER FEES</t>
  </si>
  <si>
    <t>ONION/GARLIC DEHYDRATION FEES</t>
  </si>
  <si>
    <t>LETTUCE INSPECTION FEES</t>
  </si>
  <si>
    <t>STUDENT FEES</t>
  </si>
  <si>
    <t>HABITAT CONSERVATION FEE</t>
  </si>
  <si>
    <t>DIST JUDGE DISQUALIFICATION FEE</t>
  </si>
  <si>
    <t>ONION INSPECTION FEES</t>
  </si>
  <si>
    <t>EGG GRADING FEES</t>
  </si>
  <si>
    <t>ELK DAMAGE FEE</t>
  </si>
  <si>
    <t>UPLAND GAME FEE</t>
  </si>
  <si>
    <t>CLOSURE FEE</t>
  </si>
  <si>
    <t>CLAIM FILING FEES</t>
  </si>
  <si>
    <t>PETROLEUM INSPECTION FEE</t>
  </si>
  <si>
    <t>DELIVERY SERVICE</t>
  </si>
  <si>
    <t>EDITORIAL SERVICE</t>
  </si>
  <si>
    <t>ADVERTISING CHARGE</t>
  </si>
  <si>
    <t>SERVICE &amp; HANDLING CHARGE-B</t>
  </si>
  <si>
    <t>SERVICE &amp; HANDLING CHARGE-C</t>
  </si>
  <si>
    <t>SERVICE &amp; HANDLING CHARGE-D</t>
  </si>
  <si>
    <t>SERVICE &amp; HANDLING CHARGE-E</t>
  </si>
  <si>
    <t>EXTRA SERVICES</t>
  </si>
  <si>
    <t>MAIL SERVICE CHARGE</t>
  </si>
  <si>
    <t>TELEPHONE WATTS &amp; TOLLS CHARGE</t>
  </si>
  <si>
    <t>ACCOUNTING SERVICES CHARGE</t>
  </si>
  <si>
    <t>PERSONNEL ASSESSMENT</t>
  </si>
  <si>
    <t>MICROFILMING CHARGE</t>
  </si>
  <si>
    <t>FURNITURE REFURBISHING CHARGE</t>
  </si>
  <si>
    <t>LAUNDRY SERVICE</t>
  </si>
  <si>
    <t>PHARMACY CHARGES</t>
  </si>
  <si>
    <t>SEED CERTIFICATION CHARGE</t>
  </si>
  <si>
    <t>SEED TESTING CHARGE</t>
  </si>
  <si>
    <t>MEAT GRADING CHARGE</t>
  </si>
  <si>
    <t>VACCINATION/BLOOD SAMPLE CHARGE</t>
  </si>
  <si>
    <t>REPAIR AND MAINTENANCE CHARGE</t>
  </si>
  <si>
    <t>AUTO REFURBISHING CHARGE</t>
  </si>
  <si>
    <t>HAY CERTIFICATION CHARGE</t>
  </si>
  <si>
    <t>TELECOMMUNICATION CHARGE</t>
  </si>
  <si>
    <t>DATA ENTRY SERVICES</t>
  </si>
  <si>
    <t>BILL DRAFTING CHARGE</t>
  </si>
  <si>
    <t>REHABILITATION SERVICES</t>
  </si>
  <si>
    <t>EITS ASSESSMENTS</t>
  </si>
  <si>
    <t>PURCHASING ASSESSMENTS</t>
  </si>
  <si>
    <t>MEDICAID CHARGES - A</t>
  </si>
  <si>
    <t>MEDICAID CHARGES - B</t>
  </si>
  <si>
    <t>MEDICAID CHARGES - C</t>
  </si>
  <si>
    <t>MEDICAID INPATIENT CUSTODY</t>
  </si>
  <si>
    <t>MEDICAID FAMILY SUPPORT</t>
  </si>
  <si>
    <t>MEDICAID REHAB</t>
  </si>
  <si>
    <t>CHARGES FOR SERVICES - A</t>
  </si>
  <si>
    <t>CHARGES FOR SERVICES - C</t>
  </si>
  <si>
    <t>CHARGES FOR SERVICES - D</t>
  </si>
  <si>
    <t>PRIOR YEAR SERVICE CHARGES</t>
  </si>
  <si>
    <t>BARTER INCOME - ADVERTISING</t>
  </si>
  <si>
    <t>INSTALLATION CHARGE</t>
  </si>
  <si>
    <t>LIST SALES</t>
  </si>
  <si>
    <t>CONSIGNMENT SALES</t>
  </si>
  <si>
    <t>GIFT SHOP INCOME</t>
  </si>
  <si>
    <t>SALE OF GRAVEL</t>
  </si>
  <si>
    <t>TICKET SALES</t>
  </si>
  <si>
    <t>PHOTOGRAPH SALES</t>
  </si>
  <si>
    <t>TREATED WATER SALES</t>
  </si>
  <si>
    <t>FURNITURE SALES</t>
  </si>
  <si>
    <t>GARMET SALES</t>
  </si>
  <si>
    <t>SOAP SALES</t>
  </si>
  <si>
    <t>MATTRESS SALES</t>
  </si>
  <si>
    <t>BAKERY SALES</t>
  </si>
  <si>
    <t>GASOLINE SALES</t>
  </si>
  <si>
    <t>SINGLE ISSUE SALES</t>
  </si>
  <si>
    <t>MERCHANDISE SALES</t>
  </si>
  <si>
    <t>AGENT SALES</t>
  </si>
  <si>
    <t>FUR SALES</t>
  </si>
  <si>
    <t>PAMPHLET SALES</t>
  </si>
  <si>
    <t>BAIT SALES</t>
  </si>
  <si>
    <t>CANTEEN SALES</t>
  </si>
  <si>
    <t>NURSERY SALES-NEXT CALENDAR YR</t>
  </si>
  <si>
    <t>GAS SALES</t>
  </si>
  <si>
    <t>SALE OF EDUCATIONAL SUPPLIES</t>
  </si>
  <si>
    <t>NNCAS FOOD SERVICE REVENUE</t>
  </si>
  <si>
    <t>BENCHMARK FOOD SERVICE REVENUE</t>
  </si>
  <si>
    <t>HANDS-UP FOR YOUTH FOOD SERVICE</t>
  </si>
  <si>
    <t>SRC FOOD SERVICE REVENUE</t>
  </si>
  <si>
    <t>NDOT LOGO SIGN PROGRAM</t>
  </si>
  <si>
    <t>WAREHOUSE SALES</t>
  </si>
  <si>
    <t>PHARMACY SALES</t>
  </si>
  <si>
    <t>COUNTY ASSESSOR TRNG RECEIPTS</t>
  </si>
  <si>
    <t>COUNTY APPRAISAL RECEIPTS</t>
  </si>
  <si>
    <t>ELKO CO RECEIPTS</t>
  </si>
  <si>
    <t>STOREY CO RECEIPTS</t>
  </si>
  <si>
    <t>EUREKA CO RECEIPTS</t>
  </si>
  <si>
    <t>DOUGLAS CO RECEIPTS</t>
  </si>
  <si>
    <t>CARSON CITY RECEIPTS</t>
  </si>
  <si>
    <t>WHITE PINE COUNTY RECEIPTS</t>
  </si>
  <si>
    <t>AB595 BOND REVENUE</t>
  </si>
  <si>
    <t>JUSTICE COURT FINES</t>
  </si>
  <si>
    <t>DISTRICT COURT FINES</t>
  </si>
  <si>
    <t>PENALTIES-NON FED</t>
  </si>
  <si>
    <t>SIIS REFUNDS</t>
  </si>
  <si>
    <t>DEFAULT RECOVERIES</t>
  </si>
  <si>
    <t>BLOOD DRIVE REIMBURSEMENT</t>
  </si>
  <si>
    <t>OIL REFUNDS</t>
  </si>
  <si>
    <t>REBATE OF GASOLINE TAX</t>
  </si>
  <si>
    <t>FED GRANT REIMBURSEMENT</t>
  </si>
  <si>
    <t>BADA REIMBURSEMENT</t>
  </si>
  <si>
    <t>BVR REIMBURSEMENT</t>
  </si>
  <si>
    <t>DD REIMBURSEMENT</t>
  </si>
  <si>
    <t>BDA REIMBURSEMENT</t>
  </si>
  <si>
    <t>BSTB REIMBURSEMENT</t>
  </si>
  <si>
    <t>REFUNDS OF UNUSED GRANT MONEY</t>
  </si>
  <si>
    <t>TECH REIMBURSEMENT</t>
  </si>
  <si>
    <t>TDD REIMBURSEMENT</t>
  </si>
  <si>
    <t>BEP REIMBURSEMENT</t>
  </si>
  <si>
    <t>DRUG COMMISSION REIMBURSEMENT</t>
  </si>
  <si>
    <t>SYSTEM USE-AR NSF CHARGE</t>
  </si>
  <si>
    <t>SYSTEM USE-AR INTEREST CHARGE</t>
  </si>
  <si>
    <t>SYSTEM USE-AR LATE CHARGE</t>
  </si>
  <si>
    <t>COST ALLOCATION REIMBURSEMENT - C</t>
  </si>
  <si>
    <t>COST ALLOCATION REIMBURSEMENT - E</t>
  </si>
  <si>
    <t>COST ALLOCATION REIMBURSEMENT - F</t>
  </si>
  <si>
    <t>CONTRIBUTIONS</t>
  </si>
  <si>
    <t>CONTRIBUTIONS - ROLLOVERS</t>
  </si>
  <si>
    <t>OPERATION GAME THIEF DONATION</t>
  </si>
  <si>
    <t>POWER SURCHARGE</t>
  </si>
  <si>
    <t>DISCOUNTS EARNED</t>
  </si>
  <si>
    <t>CO-SPONSOR CONTRIBUTIONS</t>
  </si>
  <si>
    <t>INCENTIVES - NEVADA</t>
  </si>
  <si>
    <t>WATER BOND REIMBURSEMENTS</t>
  </si>
  <si>
    <t>PRIVATE GRANT - B</t>
  </si>
  <si>
    <t>PRIVATE GRANT - C</t>
  </si>
  <si>
    <t>PRIVATE GRANT - D</t>
  </si>
  <si>
    <t>LAND SALES INCOME</t>
  </si>
  <si>
    <t>ESTRAY SALES</t>
  </si>
  <si>
    <t>LAPSED ESCHEATES</t>
  </si>
  <si>
    <t>LOW LEVEL WASTE SURCHARGE</t>
  </si>
  <si>
    <t>REVENUE FOR BUDGET SAVINGS</t>
  </si>
  <si>
    <t>PRIVATE SUBSIDIES</t>
  </si>
  <si>
    <t>COPAYMENTS</t>
  </si>
  <si>
    <t>TICKET SURCHARGE</t>
  </si>
  <si>
    <t>WAREHOUSE SPACE RENTAL</t>
  </si>
  <si>
    <t>VEHICLE RENTAL</t>
  </si>
  <si>
    <t>VEHICLE RENT - RENO</t>
  </si>
  <si>
    <t>TELEPHONE EQUIP RENTAL</t>
  </si>
  <si>
    <t>PROPERTY &amp; CONTENTS INSURANCE</t>
  </si>
  <si>
    <t>INSURANCE PREMIUMS - A</t>
  </si>
  <si>
    <t>INVESTMENT INCOME</t>
  </si>
  <si>
    <t>GAIN ON SALE OF MUNI BONDS</t>
  </si>
  <si>
    <t>INTEREST ON LAND SALE CONTRACTS</t>
  </si>
  <si>
    <t>EPA INTEREST PAYMENTS FOR BONDS</t>
  </si>
  <si>
    <t>SAFE DR WATER INT PAYMENTS/BONDS</t>
  </si>
  <si>
    <t>INVESTMENT GAIN</t>
  </si>
  <si>
    <t>INTERGOVERNMENTAL LOAN REPAY</t>
  </si>
  <si>
    <t>RECEIPTS FROM PAROLEE LOANS</t>
  </si>
  <si>
    <t>EPA LOAN PRINCIPAL PAYMENTS</t>
  </si>
  <si>
    <t>SAFE DRINKING PRINCIPAL-INTERGOV</t>
  </si>
  <si>
    <t>SAFE DRINKING PRINCIPAL-PRIVATE</t>
  </si>
  <si>
    <t>DEPOSITS FOR TUITION</t>
  </si>
  <si>
    <t>INTEREST ON TUITION DEPOSITS</t>
  </si>
  <si>
    <t>OVER $25K FEES COLLECTED</t>
  </si>
  <si>
    <t>RECEIPT FROM TRUST AGENT</t>
  </si>
  <si>
    <t>UNEMPLOYMENT ASSESSMENTS</t>
  </si>
  <si>
    <t>CHILD SUPPORT FR CITIES/COUNTIES</t>
  </si>
  <si>
    <t>OTHER CHILD SUPPORT COLLECTIONS</t>
  </si>
  <si>
    <t>DEPOSITS</t>
  </si>
  <si>
    <t>RECEIPTS FOR RESTITUTION</t>
  </si>
  <si>
    <t>DEFERRED REVENUE</t>
  </si>
  <si>
    <t>CSE-IRS COLLECTIONS</t>
  </si>
  <si>
    <t>RECEIPT/PURCHASED INTEREST</t>
  </si>
  <si>
    <t>REC OF SURETY BOND FORFEITURES</t>
  </si>
  <si>
    <t>CSE-ESD COLLECTIONS</t>
  </si>
  <si>
    <t>RECEIPTS/ACTIVE EMPLOYEE INS</t>
  </si>
  <si>
    <t>DISTRIB TO LOCAL LAW ENFORCMNT</t>
  </si>
  <si>
    <t>CASH BOND RECEIPTS</t>
  </si>
  <si>
    <t>NDI SEIZURES EVIDENCE</t>
  </si>
  <si>
    <t>ASSESSMENT FOR CONSUMER ADV</t>
  </si>
  <si>
    <t>CFWN DREAM TAG COLLECTIONS</t>
  </si>
  <si>
    <t>UNEARNED APPLICATION FEES</t>
  </si>
  <si>
    <t>GENERAL FUND ADVANCE</t>
  </si>
  <si>
    <t>NHP SEIZURES EVIDENCE</t>
  </si>
  <si>
    <t>HIGHWAY FUND ADVANCE</t>
  </si>
  <si>
    <t>TAXPAYER CASH DEPOSIT</t>
  </si>
  <si>
    <t>MINERALS BOND POOL RECEIPTS</t>
  </si>
  <si>
    <t>INTEREST EARNINGS</t>
  </si>
  <si>
    <t>COURT SETTLEMENT DEPOSITS</t>
  </si>
  <si>
    <t>FINE COLLECTIONS (FUEL VIOLATIONS</t>
  </si>
  <si>
    <t>TRANSFER FROM REHABILITATION</t>
  </si>
  <si>
    <t>TRANSFER IN FED ARRA</t>
  </si>
  <si>
    <t>TRANS FROM UNCLAIMED PROPERTY</t>
  </si>
  <si>
    <t>TRANSFER FROM B/A 4661</t>
  </si>
  <si>
    <t>TRANSFER FROM HIGHWAY SAFETY</t>
  </si>
  <si>
    <t>TRANS FROM DESERT DEV CTR</t>
  </si>
  <si>
    <t>TRANS FROM CHILD BEHAV SVC</t>
  </si>
  <si>
    <t>TRANS FROM LV MENTAL HEALTH</t>
  </si>
  <si>
    <t>TRANS FROM BOARD OF EXAM EMERGENCY</t>
  </si>
  <si>
    <t>DO NOT USE</t>
  </si>
  <si>
    <t>TRANSFER OF BOND PROCEEDS</t>
  </si>
  <si>
    <t>TRANSFER FROM CONSERVATION</t>
  </si>
  <si>
    <t>TRANSFER FROM WELFARE</t>
  </si>
  <si>
    <t>TRANS FROM COMMUNITY SVCS</t>
  </si>
  <si>
    <t>TRANS FROM ADJ GEN CONST FD</t>
  </si>
  <si>
    <t>TRANS FROM JOB TRAINING OFFICE</t>
  </si>
  <si>
    <t>TRANS FROM HIGHWAY FUND APPRP</t>
  </si>
  <si>
    <t>TRANS FROM GENERAL FUND APPRP</t>
  </si>
  <si>
    <t>TRANSER FROM PURCHASING DIVISION</t>
  </si>
  <si>
    <t>TRANS FROM BLIND BUSINESS ENT</t>
  </si>
  <si>
    <t>TRANS FROM FORESTRY DIV</t>
  </si>
  <si>
    <t>TRANSFER FROM DEPT OF PERSONNEL</t>
  </si>
  <si>
    <t>TRANSFER FROM INDIGENT SUPPLEMENTAL ACCOUNT</t>
  </si>
  <si>
    <t>TRANS FROM INDIGENT ACCIDENT</t>
  </si>
  <si>
    <t>TRANSFER FROM COMP FACILITY</t>
  </si>
  <si>
    <t>TRANSFER FROM RISK MANAGEMENT</t>
  </si>
  <si>
    <t>TRANS - REVERSION FROM PR YEAR</t>
  </si>
  <si>
    <t>TRANSFER FROM PRISON INDUSTRY</t>
  </si>
  <si>
    <t>TRANSFER FROM NV MAGAZINE</t>
  </si>
  <si>
    <t>TRANS FROM PRIV INVEST LIC BD</t>
  </si>
  <si>
    <t>TRANS FROM VICTIMS OF CRIME</t>
  </si>
  <si>
    <t>TRANS FROM HEALTH DRINK WATER</t>
  </si>
  <si>
    <t>TRANS FROM CAPITAL PROJECTS FD</t>
  </si>
  <si>
    <t>TRANS FROM ESCHEATED ESTATES</t>
  </si>
  <si>
    <t>TRANS FROM UNIV SYSTEM</t>
  </si>
  <si>
    <t>TRANS FROM COMM-DIRECTOR</t>
  </si>
  <si>
    <t>TRANS FOR PRIOR YEAR CORRECTION</t>
  </si>
  <si>
    <t>TRANS FROM TELECOMMUNICATION FUND</t>
  </si>
  <si>
    <t>TRANS FROM PRISON ADMIN</t>
  </si>
  <si>
    <t>TRANS PRIOR YEAR REVERSION</t>
  </si>
  <si>
    <t>TRANS FROM MORTGAGE LENDING</t>
  </si>
  <si>
    <t>TRANSFER FROM HENRY WOOD FUND</t>
  </si>
  <si>
    <t>TRANS FROM UTILITY EXPEND</t>
  </si>
  <si>
    <t>TRANS FROM PUBLIC SERVICE COMM</t>
  </si>
  <si>
    <t>TRANS FROM PRISON PERSONAL PROP</t>
  </si>
  <si>
    <t>TRANS FROM NHP COMMUNICATN FUND</t>
  </si>
  <si>
    <t>TRANSFER FROM DEPT OF MINERALS</t>
  </si>
  <si>
    <t>TRANS FROM ESTATE TAX ACCT</t>
  </si>
  <si>
    <t>TRANS FROM UNIV WORKERS COMP ACCT</t>
  </si>
  <si>
    <t>TRANS FROM HUM RES FED FDS RES ACCT</t>
  </si>
  <si>
    <t>TRANS FROM EMER RSPNS COMM RPY</t>
  </si>
  <si>
    <t>TRANS FROM VETERANS HOME</t>
  </si>
  <si>
    <t>TRANS FROM UNIV ENDOWMENT ED</t>
  </si>
  <si>
    <t>TRANS FROM HIGHWAY FUND</t>
  </si>
  <si>
    <t>TRANS FROM MGMT OF HAZ WASTE</t>
  </si>
  <si>
    <t>TRANSFER FROM COMMODITY FOODS</t>
  </si>
  <si>
    <t>TRANSFER FROM BEEF PROMOTION</t>
  </si>
  <si>
    <t>TRANSFER TO MFH</t>
  </si>
  <si>
    <t>TRANSFER FROM REAL ESTATE DIV</t>
  </si>
  <si>
    <t>TRANSFER FROM SUPREME COURT</t>
  </si>
  <si>
    <t>TRANS FROM CLASS SIZE RED FUND</t>
  </si>
  <si>
    <t>TRANSFER FROM CONSUMER AFFAIRS</t>
  </si>
  <si>
    <t>TRANSFER FROM FIRE MARSHALL</t>
  </si>
  <si>
    <t>TRANS FROM DISASTER RELIEF FUND</t>
  </si>
  <si>
    <t>TRANS FROM SP HIGHER ED CAP CNST</t>
  </si>
  <si>
    <t>TRANSFER FROM BA 2712</t>
  </si>
  <si>
    <t>TRANSFER FROM HIFA HOLDING</t>
  </si>
  <si>
    <t>TRANSFER FOR PLANNING</t>
  </si>
  <si>
    <t>TRANS FROM VICT OF DOMESTIC VIOL</t>
  </si>
  <si>
    <t>TRANSFER FROM TRAFFIC SAFETY-A</t>
  </si>
  <si>
    <t>TRANSFER FROM TRAFFIC SAFETY-B</t>
  </si>
  <si>
    <t>TRANSFER FROM TRAFFIC SAFETY-C</t>
  </si>
  <si>
    <t>TRANSFER FROM TRAFFIC SAFETY-D</t>
  </si>
  <si>
    <t>TRANSFER FROM TRAFFIC SAFETY-F</t>
  </si>
  <si>
    <t>TRANSFER FROM TRAFFIC SAFETY-H</t>
  </si>
  <si>
    <t>TRANSFER FROM TRAFFIC SAFETY-I</t>
  </si>
  <si>
    <t>TRANS FROM PETRLM DISCHRG TRST</t>
  </si>
  <si>
    <t>TRANSFER FROM TAXATION</t>
  </si>
  <si>
    <t>4772A</t>
  </si>
  <si>
    <t>TRANSFER FROM BADA</t>
  </si>
  <si>
    <t>TRANSFER FROM DMV MOTOR VEH FUND</t>
  </si>
  <si>
    <t>TRANS FROM HWY SAFETY &amp; ADMN FUND</t>
  </si>
  <si>
    <t>TRANSFER FROM 3173</t>
  </si>
  <si>
    <t>TRANSFER FROM 3197</t>
  </si>
  <si>
    <t>TRANSFER FROM 4155</t>
  </si>
  <si>
    <t>TRANSFER FROM EMERGENCY ASSISTANCE ACCOUNTS</t>
  </si>
  <si>
    <t>TRANSFER FROM SPECIAL FUND</t>
  </si>
  <si>
    <t>TRANSFER FROM CAP PROJECT FUND</t>
  </si>
  <si>
    <t>TRANSFER FROM INT SERV FUND</t>
  </si>
  <si>
    <t>TRANSFER FROM FIDUCIARY</t>
  </si>
  <si>
    <t>TRANSFER FROM UNIVERSITY FUNDS</t>
  </si>
  <si>
    <t>PRIOR YEAR CARRY FORWARD</t>
  </si>
  <si>
    <t>RESERVE FOR AID TO GOVT UNITS</t>
  </si>
  <si>
    <t>RESERVE FOR FUTURE FY DISTRIB</t>
  </si>
  <si>
    <t>GAIN ON SALE OF ASSETS</t>
  </si>
  <si>
    <t>RECEIPT OF BOND PREMIUM</t>
  </si>
  <si>
    <t>PROCEEDS FROM SALE OF EPA BOND</t>
  </si>
  <si>
    <t>PROCEEDS SALE OF DRKNG WATER BOND</t>
  </si>
  <si>
    <t>PROCEEDS FROM CERT OF PARTICIP</t>
  </si>
  <si>
    <t>PROCEEDS INSTALL PUR/CAP LEASE</t>
  </si>
  <si>
    <t>PROCEEDS OF REFUNDED BONDS</t>
  </si>
  <si>
    <t>RECEIVABLE TO EXPENSE ACCOUNT</t>
  </si>
  <si>
    <t>General Fund</t>
  </si>
  <si>
    <t>Inter-Agency Transfer = Transfer</t>
  </si>
  <si>
    <t>Inter-Agency Transfer</t>
  </si>
  <si>
    <t>Highway Fund</t>
  </si>
  <si>
    <t>Other Funds</t>
  </si>
  <si>
    <t>Reversion</t>
  </si>
  <si>
    <t>Balance Forward</t>
  </si>
  <si>
    <t>Budget
Account</t>
  </si>
  <si>
    <t>GL Description</t>
  </si>
  <si>
    <t>Fund Type</t>
  </si>
  <si>
    <t>Rebate Goes To:</t>
  </si>
  <si>
    <t>651 Total</t>
  </si>
  <si>
    <t>Funding
% of Total</t>
  </si>
  <si>
    <t>Budget Account
Description</t>
  </si>
  <si>
    <t>AGENCY</t>
  </si>
  <si>
    <t>↓</t>
  </si>
  <si>
    <t>HIGHWAY FUND</t>
  </si>
  <si>
    <t xml:space="preserve">GENERAL FUND </t>
  </si>
  <si>
    <t>STATE OF NEVADA--PURCHASE CARD</t>
  </si>
  <si>
    <t>Corporate</t>
  </si>
  <si>
    <t>CPB</t>
  </si>
  <si>
    <t>651 NV HIGHWAY PATROL</t>
  </si>
  <si>
    <t>0024</t>
  </si>
  <si>
    <t>→</t>
  </si>
  <si>
    <t>STATE OF NEVADA--TRAVEL CARD</t>
  </si>
  <si>
    <t>CTA</t>
  </si>
  <si>
    <t>6024</t>
  </si>
  <si>
    <t>Client ID</t>
  </si>
  <si>
    <t>Billing Type</t>
  </si>
  <si>
    <t>Company #</t>
  </si>
  <si>
    <t>Name</t>
  </si>
  <si>
    <t>Total Rebate Due (incl. GI)</t>
  </si>
  <si>
    <t>Transaction Number</t>
  </si>
  <si>
    <t>Org Code</t>
  </si>
  <si>
    <t>Sub Org</t>
  </si>
  <si>
    <t>Budget Account Code</t>
  </si>
  <si>
    <t>Cat</t>
  </si>
  <si>
    <t>Activity Code</t>
  </si>
  <si>
    <t>Function</t>
  </si>
  <si>
    <t>Job No.</t>
  </si>
  <si>
    <t>Object Code</t>
  </si>
  <si>
    <t>Dollar Amount</t>
  </si>
  <si>
    <t>Vendor Number</t>
  </si>
  <si>
    <t>Vendor Name</t>
  </si>
  <si>
    <t>Line Description</t>
  </si>
  <si>
    <t>Acceptance Date</t>
  </si>
  <si>
    <t>Account Type</t>
  </si>
  <si>
    <t>BA651100601</t>
  </si>
  <si>
    <t>201</t>
  </si>
  <si>
    <t>0000</t>
  </si>
  <si>
    <t>-</t>
  </si>
  <si>
    <t>4713</t>
  </si>
  <si>
    <t>13</t>
  </si>
  <si>
    <t>7159</t>
  </si>
  <si>
    <t>T81090039</t>
  </si>
  <si>
    <t xml:space="preserve">FIA CARD SERVICES NA          </t>
  </si>
  <si>
    <t>GAUDIN FORD - Purchase</t>
  </si>
  <si>
    <t>22</t>
  </si>
  <si>
    <t>7020</t>
  </si>
  <si>
    <t>MCFADDEN-DALE LAS VEGA - Pu</t>
  </si>
  <si>
    <t>TC651100601</t>
  </si>
  <si>
    <t>45</t>
  </si>
  <si>
    <t>6250</t>
  </si>
  <si>
    <t>SOUTHWES  5262189270088 - P</t>
  </si>
  <si>
    <t>0300</t>
  </si>
  <si>
    <t>03</t>
  </si>
  <si>
    <t>SOUTHWES  5262188197074 - P</t>
  </si>
  <si>
    <t>0100</t>
  </si>
  <si>
    <t>SOUTHWES  5262187795331 - P</t>
  </si>
  <si>
    <t>SOUTHWES  5262189254192 - P</t>
  </si>
  <si>
    <t>DEL CITY - Credit</t>
  </si>
  <si>
    <t>JONES-WEST FORD - Purchase</t>
  </si>
  <si>
    <t>CHAMPION CHEVROLET - Purcha</t>
  </si>
  <si>
    <t>TC651069601</t>
  </si>
  <si>
    <t>0400</t>
  </si>
  <si>
    <t>SOUTHWES  5262181655074 - P</t>
  </si>
  <si>
    <t>SOUTHWES  5262185672743 - P</t>
  </si>
  <si>
    <t>SOUTHWES  5262185674171 - P</t>
  </si>
  <si>
    <t>SOUTHWES  5262183578650 - P</t>
  </si>
  <si>
    <t>SOUTHWES  5262179264507 - P</t>
  </si>
  <si>
    <t>BA651069601</t>
  </si>
  <si>
    <t>RUSH TRUCK CENTER NEVA - Cr</t>
  </si>
  <si>
    <t>JONES WEST FORD - Purchase</t>
  </si>
  <si>
    <t>7157</t>
  </si>
  <si>
    <t>INTERSTATE BATTERY - Purcha</t>
  </si>
  <si>
    <t>RENO BRAKE - Purchase</t>
  </si>
  <si>
    <t>KEN GARFF FORD - Purchase</t>
  </si>
  <si>
    <t>PETERBILT TRUCK PARTS - Pur</t>
  </si>
  <si>
    <t>NAPA STORE 4627054 - Purcha</t>
  </si>
  <si>
    <t>Line Item Summary</t>
  </si>
  <si>
    <t>PACIFIC PARTS WAREHOUS - Pu</t>
  </si>
  <si>
    <t>BG SOUTHERN NEVADA - Purcha</t>
  </si>
  <si>
    <t>RUSH TRUCK CENTER NEVA - Pu</t>
  </si>
  <si>
    <t>TC651130601</t>
  </si>
  <si>
    <t>SOUTHWES  5262400892279 - P</t>
  </si>
  <si>
    <t>SOUTHWES  5262401139635 - P</t>
  </si>
  <si>
    <t>SOUTHWES  5262196280828 - P</t>
  </si>
  <si>
    <t>FINDLAY CHEVROLET - Purchas</t>
  </si>
  <si>
    <t>IBS OF THE SIERRAS - Purcha</t>
  </si>
  <si>
    <t>FACTORY MOTOR PARTS #3 - Pu</t>
  </si>
  <si>
    <t>MSC - Purchase</t>
  </si>
  <si>
    <t>OREILLY AUTO  00035287 - Pu</t>
  </si>
  <si>
    <t>OREILLY AUTO  00043257 - Pu</t>
  </si>
  <si>
    <t>SQ  ANDY'S LOCK &amp; K - Purch</t>
  </si>
  <si>
    <t>GALLAGHER FORD LINCOLN - Pu</t>
  </si>
  <si>
    <t>FASTENAL COMPANY01 - Purcha</t>
  </si>
  <si>
    <t>MONTROY SUPPLY CO - Purchas</t>
  </si>
  <si>
    <t>7156</t>
  </si>
  <si>
    <t>NAPA AUTO PARTS - Purchase</t>
  </si>
  <si>
    <t>JOHNNIE WALKER RV'S - Purch</t>
  </si>
  <si>
    <t>WW GRAINGER - Purchase</t>
  </si>
  <si>
    <t>TC651041601</t>
  </si>
  <si>
    <t>SOUTHWES  5262169519087 - P</t>
  </si>
  <si>
    <t>SOUTHWES  5262169657289 - P</t>
  </si>
  <si>
    <t>SOUTHWES  5262170375987 - P</t>
  </si>
  <si>
    <t>10</t>
  </si>
  <si>
    <t>SOUTHWES  5262176002238 - P</t>
  </si>
  <si>
    <t>BA651041601</t>
  </si>
  <si>
    <t>GAUDIN FORD - Credit</t>
  </si>
  <si>
    <t>FINDLAY CHEVROLET - Credit</t>
  </si>
  <si>
    <t>OREILLY AUTO  00043257 - Cr</t>
  </si>
  <si>
    <t>OREILLY</t>
  </si>
  <si>
    <t>7073</t>
  </si>
  <si>
    <t>HELM INC - Purchase</t>
  </si>
  <si>
    <t>FLEMING DISTRIBUTING C - Pu</t>
  </si>
  <si>
    <t>04</t>
  </si>
  <si>
    <t>7158</t>
  </si>
  <si>
    <t>U-HAUL S LAS VEGAS - Purcha</t>
  </si>
  <si>
    <t>INTERSTATE BATTERIES - Purc</t>
  </si>
  <si>
    <t>KEN GARFF GMCBUICK WS - Pur</t>
  </si>
  <si>
    <t>TESSCO TECHNOLOGIES - Purch</t>
  </si>
  <si>
    <t>FORD COUNTRY - Purchase</t>
  </si>
  <si>
    <t>BA651161601</t>
  </si>
  <si>
    <t>TC651161601</t>
  </si>
  <si>
    <t>39</t>
  </si>
  <si>
    <t>6150</t>
  </si>
  <si>
    <t>SOUTHWES  5262412740162 - P</t>
  </si>
  <si>
    <t>SOUTHWES  5262406431923 - P</t>
  </si>
  <si>
    <t>SOUTHWES  5262409257678 - P</t>
  </si>
  <si>
    <t>SOUTHWES  5262406573238 - P</t>
  </si>
  <si>
    <t>SOUTHWES  5262406571902 - P</t>
  </si>
  <si>
    <t>SOUTHWES  5262406566482 - P</t>
  </si>
  <si>
    <t>SOUTHWES  5262406569112 - P</t>
  </si>
  <si>
    <t>KEN GARFF FORD - Credit</t>
  </si>
  <si>
    <t>OREILLY AUTO  00035287 - Cr</t>
  </si>
  <si>
    <t>KENGARFFBUICKGMCRIVERD - Pu</t>
  </si>
  <si>
    <t>CHAPMAN CHRYSLER JEEP - Pur</t>
  </si>
  <si>
    <t>TC65122260A</t>
  </si>
  <si>
    <t>38</t>
  </si>
  <si>
    <t>2060015</t>
  </si>
  <si>
    <t>SOUTHWES  5262422727943 - P</t>
  </si>
  <si>
    <t>SOUTHWES  5262422403933 - P</t>
  </si>
  <si>
    <t>SOUTHWES  5262422402650 - P</t>
  </si>
  <si>
    <t>SOUTHWES  5262422852138 - P</t>
  </si>
  <si>
    <t>BA651191601</t>
  </si>
  <si>
    <t>CHAPMAN CHRYSLER JEEP - Cre</t>
  </si>
  <si>
    <t>TC651193601</t>
  </si>
  <si>
    <t>SOUTHWES  5262416626739 - P</t>
  </si>
  <si>
    <t>SOUTHWES  5262421443145 - P</t>
  </si>
  <si>
    <t>SOUTHWES  5262416624664 - P</t>
  </si>
  <si>
    <t>SOUTHWES  5262413605641 - P</t>
  </si>
  <si>
    <t>SOUTHWES  5262413606998 - P</t>
  </si>
  <si>
    <t>HARBOR FREIGHT TOOLS 1 - Pu</t>
  </si>
  <si>
    <t>UNITY MANUFACTURING CO - Pu</t>
  </si>
  <si>
    <t>HOTSY SOUTHWEST - Purchase</t>
  </si>
  <si>
    <t>BA651130601</t>
  </si>
  <si>
    <t>STOTZ EQUIPMENT - Purchase</t>
  </si>
  <si>
    <t>AUTO AIR &amp; MORE INC - Purch</t>
  </si>
  <si>
    <t>SOUTHWES  5262400479320 - P</t>
  </si>
  <si>
    <t>SOUTHWES  5262400885407 - P</t>
  </si>
  <si>
    <t>PACIFIC PARTS WAREHOUS - Cr</t>
  </si>
  <si>
    <t>MSC - Credit</t>
  </si>
  <si>
    <t>STOTZ EQUIPMENT - Credit</t>
  </si>
  <si>
    <t>THE HOME DEPOT 3310 - Purch</t>
  </si>
  <si>
    <t>BA651314501</t>
  </si>
  <si>
    <t>U-HAUL MOVING &amp; TRAILE</t>
  </si>
  <si>
    <t>FASTENAL COMPANY01</t>
  </si>
  <si>
    <t>NAPA AUTO PARTS</t>
  </si>
  <si>
    <t>THE HOME DEPOT #3308</t>
  </si>
  <si>
    <t>SQ  ANDY'S LOCK &amp; KEY</t>
  </si>
  <si>
    <t>CUMMINS ROCKY MTN</t>
  </si>
  <si>
    <t>OREILLY AUTO  00035287</t>
  </si>
  <si>
    <t>WATTCO</t>
  </si>
  <si>
    <t>AMAZON.COM AMZN.COM/BI</t>
  </si>
  <si>
    <t>CHAMPION CHEVROLET</t>
  </si>
  <si>
    <t>HARBOR FREIGHT TOOLS 1</t>
  </si>
  <si>
    <t>TC651283501</t>
  </si>
  <si>
    <t>AGNT FEE  89076379282494</t>
  </si>
  <si>
    <t>SOUTHWES  5262144925524</t>
  </si>
  <si>
    <t>SOUTHWES  5262144922939</t>
  </si>
  <si>
    <t>SOUTHWES  5262144927428</t>
  </si>
  <si>
    <t>SOUTHWES  5262144929252</t>
  </si>
  <si>
    <t>SOUTHWES  5262141172235</t>
  </si>
  <si>
    <t>02</t>
  </si>
  <si>
    <t>SOUTHWES  5262137468560</t>
  </si>
  <si>
    <t>BA651222501</t>
  </si>
  <si>
    <t>KEN GARFF GMCBUICK WS</t>
  </si>
  <si>
    <t>KEN GARFF FORD</t>
  </si>
  <si>
    <t>JONES WEST FORD</t>
  </si>
  <si>
    <t>PETERBILT TRUCK PARTS</t>
  </si>
  <si>
    <t>HP000003597</t>
  </si>
  <si>
    <t>SOUTHWES5262132061160</t>
  </si>
  <si>
    <t>SOUTHWES5262132059831</t>
  </si>
  <si>
    <t>SOUTHWES5262132854357</t>
  </si>
  <si>
    <t>CORR JOB # TC651253501</t>
  </si>
  <si>
    <t>RUSH TRUCK CENTER NEVA</t>
  </si>
  <si>
    <t>ANY &amp; ALL AUTO PARTS I</t>
  </si>
  <si>
    <t>OREILLY AUTO  00039909</t>
  </si>
  <si>
    <t>UNITED LABORATORIES</t>
  </si>
  <si>
    <t>TC651314501</t>
  </si>
  <si>
    <t>SOUTHWES  5262147264520</t>
  </si>
  <si>
    <t>SOUTHWES  5262149171604</t>
  </si>
  <si>
    <t>30</t>
  </si>
  <si>
    <t>SOUTHWES  5262147699220</t>
  </si>
  <si>
    <t>SOUTHWES  5262147564832</t>
  </si>
  <si>
    <t>RENO BRAKE</t>
  </si>
  <si>
    <t>CHESTER S RENO HARLEY-</t>
  </si>
  <si>
    <t>HELM INC</t>
  </si>
  <si>
    <t>SIMPLE TIRE</t>
  </si>
  <si>
    <t>GAUDIN FORD</t>
  </si>
  <si>
    <t>7300</t>
  </si>
  <si>
    <t>TMCC</t>
  </si>
  <si>
    <t>TC651253501</t>
  </si>
  <si>
    <t>SOUTHWES  5262132922467</t>
  </si>
  <si>
    <t>SOUTHWES  5262132061160</t>
  </si>
  <si>
    <t>SOUTHWES  5262132059831</t>
  </si>
  <si>
    <t>SOUTHWES  5262136207231</t>
  </si>
  <si>
    <t>SOUTHWES  5262132854357</t>
  </si>
  <si>
    <t>BA651283501</t>
  </si>
  <si>
    <t>IBS OF THE SIERRAS</t>
  </si>
  <si>
    <t>THE HOME DEPOT 3310</t>
  </si>
  <si>
    <t>FLEMING DISTRIBUTING C</t>
  </si>
  <si>
    <t>KRO- BUILT</t>
  </si>
  <si>
    <t>DUTTON LAINSON -CORNHU</t>
  </si>
  <si>
    <t>DELTA     00676379282493</t>
  </si>
  <si>
    <t>SOUTHWES  5262141855092</t>
  </si>
  <si>
    <t>SOUTHWES  5262141856205</t>
  </si>
  <si>
    <t>TC651222501</t>
  </si>
  <si>
    <t>SOUTHWES  5262124062359</t>
  </si>
  <si>
    <t>DELTA     00676351246244</t>
  </si>
  <si>
    <t>SOUTHWES  5262128239541</t>
  </si>
  <si>
    <t>SOUTHWES  5262125853798</t>
  </si>
  <si>
    <t>SOUTHWES  5262125094241</t>
  </si>
  <si>
    <t>SOUTHWES  5262128101515</t>
  </si>
  <si>
    <t>SOUTHWES  5262122542934</t>
  </si>
  <si>
    <t>AGNT FEE  89076351246245</t>
  </si>
  <si>
    <t>BA651253501</t>
  </si>
  <si>
    <t>INTERSTATE BATTERY</t>
  </si>
  <si>
    <t>WESTERN SUPPLY INC.</t>
  </si>
  <si>
    <t>KAWASAKI RENO</t>
  </si>
  <si>
    <t>SOUTHWES  5262132705626</t>
  </si>
  <si>
    <t>SOUTHWES  5262136301833</t>
  </si>
  <si>
    <t>50</t>
  </si>
  <si>
    <t>7024</t>
  </si>
  <si>
    <t>CDW GOVERNMENT</t>
  </si>
  <si>
    <t>WHOLESALE TRAILER SUPP</t>
  </si>
  <si>
    <t>BA651010601</t>
  </si>
  <si>
    <t>FAIRWAY CHEVROLET HQ - Purc</t>
  </si>
  <si>
    <t>KAWASAKI RENO - Purchase</t>
  </si>
  <si>
    <t>SAHARA CHYLR JEEP DODG - Pu</t>
  </si>
  <si>
    <t>TBA AUTO PARTS MERCED - Pur</t>
  </si>
  <si>
    <t>SMARTSIGN - Purchase</t>
  </si>
  <si>
    <t>U-HAUL MOVING &amp; TRAILE - Cr</t>
  </si>
  <si>
    <t>JOHNNIE WALKER RV CTR - Pur</t>
  </si>
  <si>
    <t>BA651344501</t>
  </si>
  <si>
    <t>FORD COUNTRY</t>
  </si>
  <si>
    <t>PAYPAL  MRLOUSSTUFF</t>
  </si>
  <si>
    <t>FACTORY MOTOR PARTS #3</t>
  </si>
  <si>
    <t>NAPA STORE 4627054</t>
  </si>
  <si>
    <t>SOUTHWES5262132922467</t>
  </si>
  <si>
    <t>SOUTHWES5262132705626</t>
  </si>
  <si>
    <t>HP000003598</t>
  </si>
  <si>
    <t>CORR JOB # TC651222501</t>
  </si>
  <si>
    <t>SOUTHWES5262128239541</t>
  </si>
  <si>
    <t>CHESTER S RENO HARLE</t>
  </si>
  <si>
    <t>PAYPAL  PROPANEPROD</t>
  </si>
  <si>
    <t>INTERSTATE BATTERIES</t>
  </si>
  <si>
    <t>U-HAUL MOVING &amp; TRAILE - Pu</t>
  </si>
  <si>
    <t>TC651010601</t>
  </si>
  <si>
    <t>SOUTHWES  5262166884067 - P</t>
  </si>
  <si>
    <t>SOUTHWES  5262161638715 - P</t>
  </si>
  <si>
    <t>TC651344501</t>
  </si>
  <si>
    <t>SOUTHWES  5262157062921</t>
  </si>
  <si>
    <t>SOUTHWES  5262157067434</t>
  </si>
  <si>
    <t>Amazon.com</t>
  </si>
  <si>
    <t>MCFADDEN-DALE LAS VEGA</t>
  </si>
  <si>
    <t>SOUTHWES  5262167922684 - P</t>
  </si>
  <si>
    <t>SOUTHWES  5262167921283 - P</t>
  </si>
  <si>
    <t>SOUTHWES  5262167923430 - P</t>
  </si>
  <si>
    <t>SOUTHWES  5262167919233 - P</t>
  </si>
  <si>
    <t>SOUTHWES  5262167922195 - P</t>
  </si>
  <si>
    <t>Sum: 110,078.10</t>
  </si>
  <si>
    <t>4721</t>
  </si>
  <si>
    <t>2021815M</t>
  </si>
  <si>
    <t>SOUTHWES  5262199666256 - P</t>
  </si>
  <si>
    <t>SOUTHWES  5262400471792 - P</t>
  </si>
  <si>
    <t>SOUTHWES  5262191175599 - P</t>
  </si>
  <si>
    <t>SOUTHWES  5262187709860 - P</t>
  </si>
  <si>
    <t>SOUTHWES  5262181682574 - P</t>
  </si>
  <si>
    <t>SOUTHWES  5262168816530 - P</t>
  </si>
  <si>
    <t>SOUTHWES  5262171284962 - P</t>
  </si>
  <si>
    <t>SOUTHWES  5262171287191 - P</t>
  </si>
  <si>
    <t>SOUTHWES  5262173152061 - P</t>
  </si>
  <si>
    <t>SOUTHWES  5262400470550 - P</t>
  </si>
  <si>
    <t>SOUTHWES  5262199665082 - P</t>
  </si>
  <si>
    <t>MC000000501</t>
  </si>
  <si>
    <t>CORR PV651TC651130601</t>
  </si>
  <si>
    <t>57</t>
  </si>
  <si>
    <t>2023715</t>
  </si>
  <si>
    <t>SWA 5262199666256</t>
  </si>
  <si>
    <t>SWA 5262199665082</t>
  </si>
  <si>
    <t>SWA 5262400470550</t>
  </si>
  <si>
    <t>2021814M</t>
  </si>
  <si>
    <t>SOUTHWES  5262128103767</t>
  </si>
  <si>
    <t>DELTA     00676351246745</t>
  </si>
  <si>
    <t>SWA 5262400471792</t>
  </si>
  <si>
    <t>SOUTHWES  5262124044051</t>
  </si>
  <si>
    <t>SOUTHWES  5262126133833</t>
  </si>
  <si>
    <t>SOUTHWES  5262124736875</t>
  </si>
  <si>
    <t>SOUTHWES  5262127183803</t>
  </si>
  <si>
    <t>SOUTHWES  5262127182693</t>
  </si>
  <si>
    <t>AGNT FEE  89076351246746</t>
  </si>
  <si>
    <t>DELTA     00676365191471</t>
  </si>
  <si>
    <t>AGNT FEE  89076365191472</t>
  </si>
  <si>
    <t>SOUTHWES  5262137371994</t>
  </si>
  <si>
    <t>SOUTHWES  5262139502179</t>
  </si>
  <si>
    <t>SOUTHWES  5262138403965</t>
  </si>
  <si>
    <t>SOUTHWES  5262143674949</t>
  </si>
  <si>
    <t>44</t>
  </si>
  <si>
    <t>2021815N</t>
  </si>
  <si>
    <t>SOUTHWES  5262147719216</t>
  </si>
  <si>
    <t>SOUTHWES  5262153608175</t>
  </si>
  <si>
    <t>SOUTHWES  5262163201042 - P</t>
  </si>
  <si>
    <t>SOUTHWES  5262165593748 - P</t>
  </si>
  <si>
    <t>SOUTHWES  5262173517378 - P</t>
  </si>
  <si>
    <t>Sum: 13,674.69</t>
  </si>
  <si>
    <t>Grand Total: 123,752.79</t>
  </si>
  <si>
    <t>STATE OF NEVADA--CORP COMBINED</t>
  </si>
  <si>
    <t>Individual</t>
  </si>
  <si>
    <t>ICL</t>
  </si>
  <si>
    <t>4184</t>
  </si>
  <si>
    <t>GENERAL FUND</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</si>
  <si>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</si>
  <si>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 #'s</t>
  </si>
  <si>
    <t>Expense
Detail %</t>
  </si>
  <si>
    <t>Amt of
Rebate by Expense %</t>
  </si>
  <si>
    <t>Distribution
%</t>
  </si>
  <si>
    <t>Rebate Amount
Being Distributed to:</t>
  </si>
  <si>
    <t>Amt of
Distribution</t>
  </si>
  <si>
    <t>• The Individual Liability Account (Individual Travel Card) rebate amount has been reverted to the State’s General Fund</t>
  </si>
  <si>
    <t>The Procurement Card (P-Card) and Corporate Ghost Card rebate amount has been disbursed based upon the agency’s funding source as follows:
General Fund Appropriations – The General Fund Account has received the rebate amount.
Highway Fund Appropriation – The Highway Fund Account has received the rebate amount.</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</si>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</sst>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
    <numFmt numFmtId="165" formatCode="&quot;$&quot;#,##0.00"/>
    <numFmt numFmtId="166" formatCode="##,###,###,###,##0.00"/>
    <numFmt numFmtId="167" formatCode="dd\-mmm\-yyyy"/>
    <numFmt numFmtId="168" formatCode="##,###,###,###,##0.00;\-##,###,###,###,##0.00"/>
  </numFmts>
  <fonts count="27" x14ac:knownFonts="1">
    <font>
      <sz val="12"/>
      <color theme="1"/>
      <name val="Times New Roman"/>
      <family val="2"/>
    </font>
    <font>
      <sz val="12"/>
      <color theme="1"/>
      <name val="Times New Roman"/>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b/>
      <sz val="12"/>
      <color theme="1"/>
      <name val="Times New Roman"/>
      <family val="1"/>
    </font>
    <font>
      <sz val="12"/>
      <color theme="1"/>
      <name val="Times New Roman"/>
      <family val="1"/>
    </font>
    <font>
      <sz val="10"/>
      <name val="Arial"/>
      <family val="2"/>
    </font>
    <font>
      <sz val="11"/>
      <color indexed="8"/>
      <name val="Arial"/>
      <family val="2"/>
    </font>
    <font>
      <sz val="10"/>
      <color indexed="8"/>
      <name val="Arial"/>
      <family val="2"/>
    </font>
    <font>
      <sz val="11"/>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15FF7F"/>
        <bgColor indexed="64"/>
      </patternFill>
    </fill>
    <fill>
      <patternFill patternType="solid">
        <fgColor rgb="FF0CFF7F"/>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20" fillId="0" borderId="0"/>
    <xf numFmtId="9" fontId="1" fillId="0" borderId="0" applyFont="0" applyFill="0" applyBorder="0" applyAlignment="0" applyProtection="0"/>
  </cellStyleXfs>
  <cellXfs count="94">
    <xf numFmtId="0" fontId="0" fillId="0" borderId="0" xfId="0"/>
    <xf numFmtId="0" fontId="0" fillId="0" borderId="0" xfId="0" applyAlignment="1">
      <alignment wrapText="1"/>
    </xf>
    <xf numFmtId="0" fontId="0" fillId="0" borderId="0" xfId="0" applyAlignment="1">
      <alignment horizontal="center"/>
    </xf>
    <xf numFmtId="40" fontId="0" fillId="0" borderId="0" xfId="0" applyNumberFormat="1"/>
    <xf numFmtId="0" fontId="16" fillId="0" borderId="0" xfId="0" applyFont="1" applyAlignment="1">
      <alignment horizontal="center"/>
    </xf>
    <xf numFmtId="10" fontId="0" fillId="0" borderId="0" xfId="42" applyNumberFormat="1" applyFont="1" applyAlignment="1">
      <alignment wrapText="1"/>
    </xf>
    <xf numFmtId="9" fontId="0" fillId="0" borderId="0" xfId="42" applyFont="1" applyAlignment="1">
      <alignment wrapText="1"/>
    </xf>
    <xf numFmtId="10" fontId="18" fillId="0" borderId="0" xfId="0" applyNumberFormat="1" applyFont="1" applyAlignment="1">
      <alignment horizontal="center" vertical="center" wrapText="1"/>
    </xf>
    <xf numFmtId="0" fontId="19" fillId="0" borderId="0" xfId="0" applyFont="1" applyAlignment="1">
      <alignment horizontal="center"/>
    </xf>
    <xf numFmtId="10" fontId="19" fillId="0" borderId="0" xfId="42" applyNumberFormat="1" applyFont="1" applyAlignment="1">
      <alignment horizontal="center" wrapText="1"/>
    </xf>
    <xf numFmtId="0" fontId="21" fillId="0" borderId="0" xfId="43" applyFont="1" applyFill="1" applyBorder="1" applyAlignment="1">
      <alignment horizontal="center" wrapText="1"/>
    </xf>
    <xf numFmtId="0" fontId="20" fillId="0" borderId="0" xfId="43" applyFill="1" applyBorder="1"/>
    <xf numFmtId="0" fontId="21" fillId="0" borderId="0" xfId="43" applyFont="1" applyFill="1" applyBorder="1" applyAlignment="1">
      <alignment horizontal="left" vertical="top"/>
    </xf>
    <xf numFmtId="0" fontId="22" fillId="0" borderId="0" xfId="43" applyFont="1" applyFill="1" applyBorder="1" applyAlignment="1">
      <alignment horizontal="left" vertical="top"/>
    </xf>
    <xf numFmtId="166" fontId="22" fillId="0" borderId="0" xfId="43" applyNumberFormat="1" applyFont="1" applyFill="1" applyBorder="1" applyAlignment="1">
      <alignment horizontal="right" vertical="top"/>
    </xf>
    <xf numFmtId="167" fontId="22" fillId="0" borderId="0" xfId="43" applyNumberFormat="1" applyFont="1" applyFill="1" applyBorder="1" applyAlignment="1">
      <alignment horizontal="left" vertical="top"/>
    </xf>
    <xf numFmtId="168" fontId="21" fillId="0" borderId="0" xfId="43" applyNumberFormat="1" applyFont="1" applyFill="1" applyBorder="1" applyAlignment="1">
      <alignment horizontal="right" vertical="top"/>
    </xf>
    <xf numFmtId="166" fontId="21" fillId="0" borderId="0" xfId="43" applyNumberFormat="1" applyFont="1" applyFill="1" applyBorder="1" applyAlignment="1">
      <alignment horizontal="right" vertical="top"/>
    </xf>
    <xf numFmtId="167" fontId="21" fillId="0" borderId="0" xfId="43" applyNumberFormat="1" applyFont="1" applyFill="1" applyBorder="1" applyAlignment="1">
      <alignment horizontal="right" vertical="top"/>
    </xf>
    <xf numFmtId="168" fontId="22" fillId="0" borderId="0" xfId="43" applyNumberFormat="1" applyFont="1" applyFill="1" applyBorder="1" applyAlignment="1">
      <alignment horizontal="right" vertical="top"/>
    </xf>
    <xf numFmtId="167" fontId="22" fillId="0" borderId="0" xfId="43" applyNumberFormat="1" applyFont="1" applyFill="1" applyBorder="1" applyAlignment="1">
      <alignment horizontal="right" vertical="top"/>
    </xf>
    <xf numFmtId="0" fontId="23" fillId="0" borderId="0" xfId="0" applyFont="1"/>
    <xf numFmtId="0" fontId="23" fillId="34" borderId="0" xfId="0" applyFont="1" applyFill="1"/>
    <xf numFmtId="0" fontId="23" fillId="34" borderId="0" xfId="0" applyFont="1" applyFill="1" applyAlignment="1">
      <alignment horizontal="center"/>
    </xf>
    <xf numFmtId="1" fontId="24" fillId="34" borderId="0" xfId="0" applyNumberFormat="1" applyFont="1" applyFill="1" applyAlignment="1">
      <alignment horizontal="center"/>
    </xf>
    <xf numFmtId="0" fontId="24" fillId="34" borderId="0" xfId="0" applyFont="1" applyFill="1"/>
    <xf numFmtId="164" fontId="24" fillId="34" borderId="0" xfId="0" applyNumberFormat="1" applyFont="1" applyFill="1" applyAlignment="1">
      <alignment horizontal="center"/>
    </xf>
    <xf numFmtId="165" fontId="24" fillId="34" borderId="0" xfId="0" applyNumberFormat="1" applyFont="1" applyFill="1"/>
    <xf numFmtId="9" fontId="24" fillId="34" borderId="0" xfId="44" applyNumberFormat="1" applyFont="1" applyFill="1" applyAlignment="1">
      <alignment horizontal="center"/>
    </xf>
    <xf numFmtId="49" fontId="24" fillId="34" borderId="0" xfId="44" applyNumberFormat="1" applyFont="1" applyFill="1" applyAlignment="1">
      <alignment horizontal="center"/>
    </xf>
    <xf numFmtId="9" fontId="24" fillId="34" borderId="0" xfId="44" applyFont="1" applyFill="1" applyAlignment="1">
      <alignment horizontal="right"/>
    </xf>
    <xf numFmtId="0" fontId="23" fillId="34" borderId="0" xfId="0" applyFont="1" applyFill="1" applyAlignment="1"/>
    <xf numFmtId="4" fontId="23" fillId="34" borderId="0" xfId="44" applyNumberFormat="1" applyFont="1" applyFill="1" applyAlignment="1">
      <alignment horizontal="right"/>
    </xf>
    <xf numFmtId="0" fontId="23" fillId="35" borderId="0" xfId="0" applyFont="1" applyFill="1" applyAlignment="1">
      <alignment horizontal="center"/>
    </xf>
    <xf numFmtId="1" fontId="24" fillId="35" borderId="0" xfId="0" applyNumberFormat="1" applyFont="1" applyFill="1" applyAlignment="1">
      <alignment horizontal="center"/>
    </xf>
    <xf numFmtId="0" fontId="24" fillId="35" borderId="0" xfId="0" applyFont="1" applyFill="1"/>
    <xf numFmtId="165" fontId="24" fillId="35" borderId="0" xfId="0" applyNumberFormat="1" applyFont="1" applyFill="1"/>
    <xf numFmtId="9" fontId="24" fillId="35" borderId="0" xfId="44" applyNumberFormat="1" applyFont="1" applyFill="1" applyAlignment="1">
      <alignment horizontal="center"/>
    </xf>
    <xf numFmtId="49" fontId="24" fillId="35" borderId="0" xfId="44" applyNumberFormat="1" applyFont="1" applyFill="1" applyAlignment="1">
      <alignment horizontal="center"/>
    </xf>
    <xf numFmtId="9" fontId="24" fillId="35" borderId="0" xfId="44" applyFont="1" applyFill="1" applyAlignment="1">
      <alignment horizontal="right"/>
    </xf>
    <xf numFmtId="0" fontId="23" fillId="35" borderId="0" xfId="0" applyFont="1" applyFill="1" applyAlignment="1"/>
    <xf numFmtId="4" fontId="23" fillId="35" borderId="0" xfId="44" applyNumberFormat="1" applyFont="1" applyFill="1" applyAlignment="1">
      <alignment horizontal="right"/>
    </xf>
    <xf numFmtId="43" fontId="23" fillId="35" borderId="0" xfId="44" applyNumberFormat="1" applyFont="1" applyFill="1" applyAlignment="1">
      <alignment horizontal="right"/>
    </xf>
    <xf numFmtId="0" fontId="25" fillId="0" borderId="0" xfId="0" applyFont="1" applyAlignment="1">
      <alignment horizontal="left" wrapText="1"/>
    </xf>
    <xf numFmtId="0" fontId="26" fillId="0" borderId="0" xfId="0" applyFont="1"/>
    <xf numFmtId="0" fontId="25" fillId="33" borderId="0" xfId="0" applyFont="1" applyFill="1" applyAlignment="1">
      <alignment horizontal="center" vertical="center" wrapText="1"/>
    </xf>
    <xf numFmtId="9" fontId="25" fillId="33" borderId="0" xfId="42" applyNumberFormat="1" applyFont="1" applyFill="1" applyAlignment="1">
      <alignment horizontal="center" vertical="center" wrapText="1"/>
    </xf>
    <xf numFmtId="49" fontId="25" fillId="33" borderId="0" xfId="0" applyNumberFormat="1" applyFont="1" applyFill="1" applyAlignment="1">
      <alignment horizontal="center" vertical="center" wrapText="1"/>
    </xf>
    <xf numFmtId="40" fontId="25" fillId="33" borderId="0" xfId="0" applyNumberFormat="1" applyFont="1" applyFill="1" applyAlignment="1">
      <alignment horizontal="center" vertical="center" wrapText="1"/>
    </xf>
    <xf numFmtId="9" fontId="25" fillId="33" borderId="0" xfId="0" applyNumberFormat="1" applyFont="1" applyFill="1" applyAlignment="1">
      <alignment horizontal="center" vertical="center" wrapText="1"/>
    </xf>
    <xf numFmtId="4" fontId="25" fillId="33" borderId="0" xfId="42" applyNumberFormat="1" applyFont="1" applyFill="1" applyAlignment="1">
      <alignment horizontal="center" vertical="center" wrapText="1"/>
    </xf>
    <xf numFmtId="0" fontId="26" fillId="0" borderId="0" xfId="0" applyFont="1" applyAlignment="1">
      <alignment horizontal="center" wrapText="1"/>
    </xf>
    <xf numFmtId="0" fontId="0" fillId="0" borderId="0" xfId="0" applyFont="1"/>
    <xf numFmtId="0" fontId="26" fillId="34" borderId="0" xfId="0" applyFont="1" applyFill="1" applyAlignment="1">
      <alignment wrapText="1"/>
    </xf>
    <xf numFmtId="0" fontId="0" fillId="34" borderId="0" xfId="0" applyFont="1" applyFill="1" applyAlignment="1"/>
    <xf numFmtId="0" fontId="26" fillId="0" borderId="0" xfId="0" applyFont="1" applyFill="1"/>
    <xf numFmtId="0" fontId="26" fillId="36" borderId="0" xfId="0" applyFont="1" applyFill="1" applyAlignment="1">
      <alignment horizontal="left" wrapText="1"/>
    </xf>
    <xf numFmtId="0" fontId="0" fillId="36" borderId="0" xfId="0" applyFont="1" applyFill="1" applyAlignment="1">
      <alignment horizontal="left" wrapText="1"/>
    </xf>
    <xf numFmtId="0" fontId="26" fillId="35" borderId="0" xfId="0" applyFont="1" applyFill="1" applyAlignment="1">
      <alignment horizontal="left" wrapText="1"/>
    </xf>
    <xf numFmtId="0" fontId="0" fillId="35" borderId="0" xfId="0" applyFont="1" applyFill="1" applyAlignment="1">
      <alignment horizontal="left" wrapText="1"/>
    </xf>
    <xf numFmtId="0" fontId="23" fillId="37" borderId="0" xfId="0" applyFont="1" applyFill="1" applyAlignment="1">
      <alignment horizontal="center"/>
    </xf>
    <xf numFmtId="1" fontId="24" fillId="37" borderId="0" xfId="0" applyNumberFormat="1" applyFont="1" applyFill="1" applyAlignment="1">
      <alignment horizontal="center"/>
    </xf>
    <xf numFmtId="0" fontId="24" fillId="37" borderId="0" xfId="0" applyFont="1" applyFill="1"/>
    <xf numFmtId="165" fontId="24" fillId="37" borderId="0" xfId="0" applyNumberFormat="1" applyFont="1" applyFill="1"/>
    <xf numFmtId="9" fontId="24" fillId="37" borderId="0" xfId="44" applyNumberFormat="1" applyFont="1" applyFill="1" applyAlignment="1">
      <alignment horizontal="center"/>
    </xf>
    <xf numFmtId="49" fontId="24" fillId="37" borderId="0" xfId="44" applyNumberFormat="1" applyFont="1" applyFill="1" applyAlignment="1">
      <alignment horizontal="center"/>
    </xf>
    <xf numFmtId="9" fontId="24" fillId="37" borderId="0" xfId="44" applyFont="1" applyFill="1" applyAlignment="1">
      <alignment horizontal="right"/>
    </xf>
    <xf numFmtId="0" fontId="23" fillId="37" borderId="0" xfId="0" applyFont="1" applyFill="1" applyAlignment="1"/>
    <xf numFmtId="43" fontId="23" fillId="37" borderId="0" xfId="44" applyNumberFormat="1" applyFont="1" applyFill="1" applyAlignment="1">
      <alignment horizontal="right"/>
    </xf>
    <xf numFmtId="49" fontId="24" fillId="37" borderId="0" xfId="0" applyNumberFormat="1" applyFont="1" applyFill="1" applyAlignment="1">
      <alignment horizontal="center"/>
    </xf>
    <xf numFmtId="40" fontId="24" fillId="37" borderId="0" xfId="0" applyNumberFormat="1" applyFont="1" applyFill="1" applyAlignment="1">
      <alignment horizontal="right"/>
    </xf>
    <xf numFmtId="4" fontId="23" fillId="37" borderId="0" xfId="44" applyNumberFormat="1" applyFont="1" applyFill="1" applyAlignment="1">
      <alignment horizontal="right"/>
    </xf>
    <xf numFmtId="0" fontId="23" fillId="37" borderId="0" xfId="0" applyFont="1" applyFill="1"/>
    <xf numFmtId="164" fontId="24" fillId="37" borderId="0" xfId="0" applyNumberFormat="1" applyFont="1" applyFill="1" applyAlignment="1">
      <alignment horizontal="center"/>
    </xf>
    <xf numFmtId="0" fontId="0" fillId="37" borderId="0" xfId="0" applyFill="1" applyAlignment="1">
      <alignment horizontal="center"/>
    </xf>
    <xf numFmtId="0" fontId="0" fillId="37" borderId="0" xfId="0" applyFill="1" applyAlignment="1">
      <alignment wrapText="1"/>
    </xf>
    <xf numFmtId="40" fontId="0" fillId="37" borderId="0" xfId="0" applyNumberFormat="1" applyFill="1"/>
    <xf numFmtId="10" fontId="0" fillId="37" borderId="0" xfId="42" applyNumberFormat="1" applyFont="1" applyFill="1" applyAlignment="1">
      <alignment wrapText="1"/>
    </xf>
    <xf numFmtId="10" fontId="19" fillId="37" borderId="0" xfId="42" applyNumberFormat="1" applyFont="1" applyFill="1" applyAlignment="1">
      <alignment horizontal="center" wrapText="1"/>
    </xf>
    <xf numFmtId="0" fontId="19" fillId="37" borderId="0" xfId="0" applyFont="1" applyFill="1" applyAlignment="1">
      <alignment horizontal="center"/>
    </xf>
    <xf numFmtId="10" fontId="19" fillId="37" borderId="0" xfId="42" applyNumberFormat="1" applyFont="1" applyFill="1" applyAlignment="1">
      <alignment horizontal="center" vertical="center" wrapText="1"/>
    </xf>
    <xf numFmtId="0" fontId="0" fillId="35" borderId="0" xfId="0" applyFill="1" applyAlignment="1">
      <alignment horizontal="center"/>
    </xf>
    <xf numFmtId="0" fontId="0" fillId="35" borderId="0" xfId="0" applyFill="1" applyAlignment="1">
      <alignment wrapText="1"/>
    </xf>
    <xf numFmtId="40" fontId="0" fillId="35" borderId="0" xfId="0" applyNumberFormat="1" applyFill="1"/>
    <xf numFmtId="10" fontId="0" fillId="35" borderId="0" xfId="42" applyNumberFormat="1" applyFont="1" applyFill="1" applyAlignment="1">
      <alignment wrapText="1"/>
    </xf>
    <xf numFmtId="10" fontId="19" fillId="35" borderId="0" xfId="42" applyNumberFormat="1" applyFont="1" applyFill="1" applyAlignment="1">
      <alignment horizontal="center" wrapText="1"/>
    </xf>
    <xf numFmtId="0" fontId="19" fillId="35" borderId="0" xfId="0" applyFont="1" applyFill="1" applyAlignment="1">
      <alignment horizontal="center"/>
    </xf>
    <xf numFmtId="10" fontId="19" fillId="35" borderId="0" xfId="42" applyNumberFormat="1" applyFont="1" applyFill="1" applyAlignment="1">
      <alignment horizontal="center" vertical="center" wrapText="1"/>
    </xf>
    <xf numFmtId="0" fontId="18" fillId="33" borderId="0" xfId="0" applyFont="1" applyFill="1" applyAlignment="1">
      <alignment horizontal="center" wrapText="1"/>
    </xf>
    <xf numFmtId="0" fontId="18" fillId="33" borderId="0" xfId="0" applyFont="1" applyFill="1" applyAlignment="1">
      <alignment horizontal="center"/>
    </xf>
    <xf numFmtId="40" fontId="18" fillId="33" borderId="0" xfId="0" applyNumberFormat="1" applyFont="1" applyFill="1" applyAlignment="1">
      <alignment horizontal="center" wrapText="1"/>
    </xf>
    <xf numFmtId="9" fontId="18" fillId="33" borderId="0" xfId="42" applyFont="1" applyFill="1" applyAlignment="1">
      <alignment horizontal="center" wrapText="1"/>
    </xf>
    <xf numFmtId="10" fontId="19" fillId="33" borderId="0" xfId="42" applyNumberFormat="1" applyFont="1" applyFill="1" applyAlignment="1">
      <alignment horizontal="center" wrapText="1"/>
    </xf>
    <xf numFmtId="0" fontId="19" fillId="33" borderId="0" xfId="0" applyFont="1" applyFill="1" applyAlignment="1">
      <alignment horizont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cellStyle name="Note" xfId="15" builtinId="10" customBuiltin="1"/>
    <cellStyle name="Output" xfId="10" builtinId="21" customBuiltin="1"/>
    <cellStyle name="Percent" xfId="42" builtinId="5"/>
    <cellStyle name="Percent 2 19" xfId="44"/>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CFF7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20Services/Management%20Analyst%20Section/Bank%20of%20America%20PC%20Program/Rebate%20Information/16%20Rebate/Agency%20Expenditure%20Detail/random%20pivot%20tables/6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ditures"/>
      <sheetName val="Macro1"/>
    </sheetNames>
    <sheetDataSet>
      <sheetData sheetId="0" refreshError="1"/>
      <sheetData sheetId="1">
        <row r="172">
          <cell r="A17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M17"/>
  <sheetViews>
    <sheetView tabSelected="1" workbookViewId="0">
      <selection activeCell="A19" sqref="A19"/>
    </sheetView>
  </sheetViews>
  <sheetFormatPr defaultRowHeight="15.75" x14ac:dyDescent="0.25"/>
  <cols>
    <col min="1" max="1" width="30" bestFit="1" customWidth="1"/>
    <col min="2" max="2" width="8.625" bestFit="1" customWidth="1"/>
    <col min="3" max="3" width="5.375" customWidth="1"/>
    <col min="4" max="4" width="12.125" customWidth="1"/>
    <col min="5" max="5" width="20.75" bestFit="1" customWidth="1"/>
    <col min="6" max="6" width="10.75" customWidth="1"/>
    <col min="7" max="7" width="11.5" customWidth="1"/>
    <col min="8" max="8" width="9.125" customWidth="1"/>
    <col min="9" max="9" width="8.125" customWidth="1"/>
    <col min="10" max="10" width="15.75" customWidth="1"/>
    <col min="11" max="11" width="12.625" customWidth="1"/>
    <col min="12" max="12" width="18.875" customWidth="1"/>
    <col min="13" max="13" width="13" customWidth="1"/>
  </cols>
  <sheetData>
    <row r="1" spans="1:13" s="44" customFormat="1" x14ac:dyDescent="0.25">
      <c r="A1" s="43" t="s">
        <v>1859</v>
      </c>
      <c r="B1" s="43"/>
      <c r="C1" s="43"/>
      <c r="D1" s="43"/>
      <c r="E1" s="43"/>
      <c r="F1" s="43"/>
      <c r="G1" s="43"/>
      <c r="H1" s="43"/>
      <c r="I1" s="43"/>
      <c r="J1" s="43"/>
      <c r="K1" s="43"/>
      <c r="L1" s="43"/>
      <c r="M1" s="43"/>
    </row>
    <row r="2" spans="1:13" s="51" customFormat="1" ht="47.25" x14ac:dyDescent="0.25">
      <c r="A2" s="45" t="s">
        <v>1544</v>
      </c>
      <c r="B2" s="45" t="s">
        <v>1545</v>
      </c>
      <c r="C2" s="45" t="s">
        <v>1030</v>
      </c>
      <c r="D2" s="45" t="s">
        <v>1546</v>
      </c>
      <c r="E2" s="45" t="s">
        <v>1547</v>
      </c>
      <c r="F2" s="45" t="s">
        <v>1860</v>
      </c>
      <c r="G2" s="45" t="s">
        <v>1548</v>
      </c>
      <c r="H2" s="46" t="s">
        <v>1861</v>
      </c>
      <c r="I2" s="47" t="s">
        <v>1524</v>
      </c>
      <c r="J2" s="48" t="s">
        <v>1862</v>
      </c>
      <c r="K2" s="49" t="s">
        <v>1863</v>
      </c>
      <c r="L2" s="45" t="s">
        <v>1864</v>
      </c>
      <c r="M2" s="50" t="s">
        <v>1865</v>
      </c>
    </row>
    <row r="3" spans="1:13" s="21" customFormat="1" ht="15" x14ac:dyDescent="0.25">
      <c r="A3" s="72" t="s">
        <v>1535</v>
      </c>
      <c r="B3" s="72" t="s">
        <v>1536</v>
      </c>
      <c r="C3" s="60" t="s">
        <v>1537</v>
      </c>
      <c r="D3" s="61">
        <v>6641847</v>
      </c>
      <c r="E3" s="62" t="s">
        <v>1538</v>
      </c>
      <c r="F3" s="73" t="s">
        <v>1539</v>
      </c>
      <c r="G3" s="63">
        <v>1387.6220490000001</v>
      </c>
      <c r="H3" s="64" t="s">
        <v>1540</v>
      </c>
      <c r="I3" s="69">
        <v>4713</v>
      </c>
      <c r="J3" s="70">
        <f>+G3</f>
        <v>1387.6220490000001</v>
      </c>
      <c r="K3" s="64">
        <v>2.4203899999999999E-4</v>
      </c>
      <c r="L3" s="67" t="s">
        <v>1531</v>
      </c>
      <c r="M3" s="71">
        <f>J3*K3</f>
        <v>0.33585865311791102</v>
      </c>
    </row>
    <row r="4" spans="1:13" s="21" customFormat="1" ht="15" x14ac:dyDescent="0.25">
      <c r="A4" s="33" t="s">
        <v>1532</v>
      </c>
      <c r="B4" s="33" t="s">
        <v>1532</v>
      </c>
      <c r="C4" s="33" t="s">
        <v>1532</v>
      </c>
      <c r="D4" s="34">
        <v>6641847</v>
      </c>
      <c r="E4" s="35" t="s">
        <v>1538</v>
      </c>
      <c r="F4" s="33" t="s">
        <v>1532</v>
      </c>
      <c r="G4" s="36"/>
      <c r="H4" s="37" t="s">
        <v>1540</v>
      </c>
      <c r="I4" s="38" t="s">
        <v>1540</v>
      </c>
      <c r="J4" s="39" t="s">
        <v>1540</v>
      </c>
      <c r="K4" s="37">
        <v>0.89181242699999996</v>
      </c>
      <c r="L4" s="40" t="s">
        <v>1533</v>
      </c>
      <c r="M4" s="41">
        <f>+J3*K4</f>
        <v>1237.498587277403</v>
      </c>
    </row>
    <row r="5" spans="1:13" s="21" customFormat="1" ht="15" x14ac:dyDescent="0.25">
      <c r="A5" s="60" t="s">
        <v>1532</v>
      </c>
      <c r="B5" s="60" t="s">
        <v>1532</v>
      </c>
      <c r="C5" s="60" t="s">
        <v>1532</v>
      </c>
      <c r="D5" s="61">
        <v>6641847</v>
      </c>
      <c r="E5" s="62" t="s">
        <v>1538</v>
      </c>
      <c r="F5" s="60" t="s">
        <v>1532</v>
      </c>
      <c r="G5" s="63"/>
      <c r="H5" s="64" t="s">
        <v>1540</v>
      </c>
      <c r="I5" s="65" t="s">
        <v>1540</v>
      </c>
      <c r="J5" s="66" t="s">
        <v>1540</v>
      </c>
      <c r="K5" s="64">
        <v>0.107945534</v>
      </c>
      <c r="L5" s="67" t="s">
        <v>1531</v>
      </c>
      <c r="M5" s="71">
        <f>+J3*K5</f>
        <v>149.78760306947916</v>
      </c>
    </row>
    <row r="6" spans="1:13" s="21" customFormat="1" ht="15" x14ac:dyDescent="0.25">
      <c r="A6" s="72" t="s">
        <v>1541</v>
      </c>
      <c r="B6" s="72" t="s">
        <v>1536</v>
      </c>
      <c r="C6" s="60" t="s">
        <v>1542</v>
      </c>
      <c r="D6" s="61">
        <v>6641848</v>
      </c>
      <c r="E6" s="62" t="s">
        <v>1538</v>
      </c>
      <c r="F6" s="73" t="s">
        <v>1543</v>
      </c>
      <c r="G6" s="63">
        <v>567.20190700000012</v>
      </c>
      <c r="H6" s="64">
        <v>0.01</v>
      </c>
      <c r="I6" s="69">
        <v>4713</v>
      </c>
      <c r="J6" s="70">
        <f>+G6*H6</f>
        <v>5.6720190700000011</v>
      </c>
      <c r="K6" s="64">
        <v>2.0000000000000001E-4</v>
      </c>
      <c r="L6" s="67" t="s">
        <v>1531</v>
      </c>
      <c r="M6" s="68">
        <f>+J6*K6</f>
        <v>1.1344038140000002E-3</v>
      </c>
    </row>
    <row r="7" spans="1:13" s="21" customFormat="1" ht="15" x14ac:dyDescent="0.25">
      <c r="A7" s="33" t="s">
        <v>1532</v>
      </c>
      <c r="B7" s="33" t="s">
        <v>1532</v>
      </c>
      <c r="C7" s="33" t="s">
        <v>1532</v>
      </c>
      <c r="D7" s="34">
        <v>6641848</v>
      </c>
      <c r="E7" s="35" t="s">
        <v>1538</v>
      </c>
      <c r="F7" s="33" t="s">
        <v>1532</v>
      </c>
      <c r="G7" s="36"/>
      <c r="H7" s="37" t="s">
        <v>1540</v>
      </c>
      <c r="I7" s="38" t="s">
        <v>1540</v>
      </c>
      <c r="J7" s="39" t="s">
        <v>1540</v>
      </c>
      <c r="K7" s="37">
        <v>0.89180000000000004</v>
      </c>
      <c r="L7" s="40" t="s">
        <v>1533</v>
      </c>
      <c r="M7" s="42">
        <f>+J6*K7</f>
        <v>5.058306606626001</v>
      </c>
    </row>
    <row r="8" spans="1:13" s="21" customFormat="1" ht="15" x14ac:dyDescent="0.25">
      <c r="A8" s="60" t="s">
        <v>1532</v>
      </c>
      <c r="B8" s="60" t="s">
        <v>1532</v>
      </c>
      <c r="C8" s="60" t="s">
        <v>1532</v>
      </c>
      <c r="D8" s="61">
        <v>6641848</v>
      </c>
      <c r="E8" s="62" t="s">
        <v>1538</v>
      </c>
      <c r="F8" s="60" t="s">
        <v>1532</v>
      </c>
      <c r="G8" s="63"/>
      <c r="H8" s="64" t="s">
        <v>1540</v>
      </c>
      <c r="I8" s="65" t="s">
        <v>1540</v>
      </c>
      <c r="J8" s="66" t="s">
        <v>1540</v>
      </c>
      <c r="K8" s="64">
        <v>0.1079</v>
      </c>
      <c r="L8" s="67" t="s">
        <v>1531</v>
      </c>
      <c r="M8" s="68">
        <f>+J6*K8</f>
        <v>0.61201085765300012</v>
      </c>
    </row>
    <row r="9" spans="1:13" s="21" customFormat="1" ht="15" x14ac:dyDescent="0.25">
      <c r="A9" s="60" t="s">
        <v>1532</v>
      </c>
      <c r="B9" s="60" t="s">
        <v>1532</v>
      </c>
      <c r="C9" s="60" t="s">
        <v>1532</v>
      </c>
      <c r="D9" s="61">
        <v>6641848</v>
      </c>
      <c r="E9" s="62" t="s">
        <v>1538</v>
      </c>
      <c r="F9" s="60" t="s">
        <v>1532</v>
      </c>
      <c r="G9" s="63"/>
      <c r="H9" s="64">
        <v>0.99</v>
      </c>
      <c r="I9" s="69">
        <v>4721</v>
      </c>
      <c r="J9" s="70">
        <f>+G6*H9</f>
        <v>561.52988793000009</v>
      </c>
      <c r="K9" s="64">
        <v>1</v>
      </c>
      <c r="L9" s="67" t="s">
        <v>1531</v>
      </c>
      <c r="M9" s="68">
        <v>561.53</v>
      </c>
    </row>
    <row r="11" spans="1:13" s="55" customFormat="1" ht="43.5" customHeight="1" x14ac:dyDescent="0.25">
      <c r="A11" s="58" t="s">
        <v>1867</v>
      </c>
      <c r="B11" s="59"/>
      <c r="C11" s="59"/>
      <c r="D11" s="59"/>
      <c r="E11" s="59"/>
      <c r="F11" s="59"/>
      <c r="G11" s="59"/>
      <c r="H11" s="59"/>
      <c r="I11" s="59"/>
      <c r="J11" s="59"/>
      <c r="K11" s="59"/>
      <c r="L11" s="59"/>
      <c r="M11" s="59"/>
    </row>
    <row r="12" spans="1:13" s="52" customFormat="1" x14ac:dyDescent="0.25"/>
    <row r="13" spans="1:13" s="52" customFormat="1" ht="50.25" customHeight="1" x14ac:dyDescent="0.25">
      <c r="A13" s="56" t="s">
        <v>1868</v>
      </c>
      <c r="B13" s="57"/>
      <c r="C13" s="57"/>
      <c r="D13" s="57"/>
      <c r="E13" s="57"/>
      <c r="F13" s="57"/>
      <c r="G13" s="57"/>
      <c r="H13" s="57"/>
      <c r="I13" s="57"/>
      <c r="J13" s="57"/>
      <c r="K13" s="57"/>
      <c r="L13" s="57"/>
      <c r="M13" s="57"/>
    </row>
    <row r="15" spans="1:13" ht="12" customHeight="1" x14ac:dyDescent="0.25"/>
    <row r="16" spans="1:13" s="21" customFormat="1" ht="15" x14ac:dyDescent="0.25">
      <c r="A16" s="22" t="s">
        <v>1854</v>
      </c>
      <c r="B16" s="22" t="s">
        <v>1855</v>
      </c>
      <c r="C16" s="23" t="s">
        <v>1856</v>
      </c>
      <c r="D16" s="24">
        <v>6641849</v>
      </c>
      <c r="E16" s="25" t="s">
        <v>1538</v>
      </c>
      <c r="F16" s="26" t="s">
        <v>1857</v>
      </c>
      <c r="G16" s="27">
        <v>337.22249799999997</v>
      </c>
      <c r="H16" s="28" t="s">
        <v>1540</v>
      </c>
      <c r="I16" s="29" t="s">
        <v>1540</v>
      </c>
      <c r="J16" s="30" t="s">
        <v>1540</v>
      </c>
      <c r="K16" s="28">
        <v>1</v>
      </c>
      <c r="L16" s="31" t="s">
        <v>1858</v>
      </c>
      <c r="M16" s="32">
        <v>337.22</v>
      </c>
    </row>
    <row r="17" spans="1:13" s="52" customFormat="1" x14ac:dyDescent="0.25">
      <c r="A17" s="53" t="s">
        <v>1866</v>
      </c>
      <c r="B17" s="54"/>
      <c r="C17" s="54"/>
      <c r="D17" s="54"/>
      <c r="E17" s="54"/>
      <c r="F17" s="54"/>
      <c r="G17" s="54"/>
      <c r="H17" s="54"/>
      <c r="I17" s="54"/>
      <c r="J17" s="54"/>
      <c r="K17" s="54"/>
      <c r="L17" s="54"/>
      <c r="M17" s="54"/>
    </row>
  </sheetData>
  <mergeCells count="4">
    <mergeCell ref="A1:M1"/>
    <mergeCell ref="A17:M17"/>
    <mergeCell ref="A11:M11"/>
    <mergeCell ref="A13:M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3"/>
  <sheetViews>
    <sheetView zoomScaleNormal="16612" zoomScaleSheetLayoutView="46400" workbookViewId="0">
      <selection activeCell="T3" sqref="T3:T4"/>
    </sheetView>
  </sheetViews>
  <sheetFormatPr defaultRowHeight="12.75" x14ac:dyDescent="0.2"/>
  <cols>
    <col min="1" max="1" width="12.75" style="11" bestFit="1" customWidth="1"/>
    <col min="2" max="2" width="5" style="11" customWidth="1"/>
    <col min="3" max="3" width="6.875" style="11" customWidth="1"/>
    <col min="4" max="4" width="5.25" style="11" customWidth="1"/>
    <col min="5" max="5" width="7.75" style="11" customWidth="1"/>
    <col min="6" max="6" width="7.5" style="11" customWidth="1"/>
    <col min="7" max="7" width="3.75" style="11" customWidth="1"/>
    <col min="8" max="8" width="6.5" style="11" customWidth="1"/>
    <col min="9" max="9" width="7.875" style="11" customWidth="1"/>
    <col min="10" max="10" width="8.375" style="11" bestFit="1" customWidth="1"/>
    <col min="11" max="11" width="6.25" style="11" customWidth="1"/>
    <col min="12" max="12" width="18.5" style="11" bestFit="1" customWidth="1"/>
    <col min="13" max="13" width="10" style="11" bestFit="1" customWidth="1"/>
    <col min="14" max="14" width="25.375" style="11" bestFit="1" customWidth="1"/>
    <col min="15" max="15" width="28.5" style="11" bestFit="1" customWidth="1"/>
    <col min="16" max="16" width="10.25" style="11" bestFit="1" customWidth="1"/>
    <col min="17" max="17" width="7.5" style="11" customWidth="1"/>
    <col min="18" max="256" width="9" style="11"/>
    <col min="257" max="257" width="12.75" style="11" bestFit="1" customWidth="1"/>
    <col min="258" max="258" width="5" style="11" customWidth="1"/>
    <col min="259" max="259" width="6.875" style="11" customWidth="1"/>
    <col min="260" max="260" width="5.25" style="11" customWidth="1"/>
    <col min="261" max="261" width="7.75" style="11" customWidth="1"/>
    <col min="262" max="262" width="7.5" style="11" customWidth="1"/>
    <col min="263" max="263" width="3.75" style="11" customWidth="1"/>
    <col min="264" max="264" width="6.5" style="11" customWidth="1"/>
    <col min="265" max="265" width="7.875" style="11" customWidth="1"/>
    <col min="266" max="266" width="8.375" style="11" bestFit="1" customWidth="1"/>
    <col min="267" max="267" width="6.25" style="11" customWidth="1"/>
    <col min="268" max="268" width="18.5" style="11" bestFit="1" customWidth="1"/>
    <col min="269" max="269" width="10" style="11" bestFit="1" customWidth="1"/>
    <col min="270" max="270" width="25.375" style="11" bestFit="1" customWidth="1"/>
    <col min="271" max="271" width="28.5" style="11" bestFit="1" customWidth="1"/>
    <col min="272" max="272" width="10.25" style="11" bestFit="1" customWidth="1"/>
    <col min="273" max="273" width="7.5" style="11" customWidth="1"/>
    <col min="274" max="512" width="9" style="11"/>
    <col min="513" max="513" width="12.75" style="11" bestFit="1" customWidth="1"/>
    <col min="514" max="514" width="5" style="11" customWidth="1"/>
    <col min="515" max="515" width="6.875" style="11" customWidth="1"/>
    <col min="516" max="516" width="5.25" style="11" customWidth="1"/>
    <col min="517" max="517" width="7.75" style="11" customWidth="1"/>
    <col min="518" max="518" width="7.5" style="11" customWidth="1"/>
    <col min="519" max="519" width="3.75" style="11" customWidth="1"/>
    <col min="520" max="520" width="6.5" style="11" customWidth="1"/>
    <col min="521" max="521" width="7.875" style="11" customWidth="1"/>
    <col min="522" max="522" width="8.375" style="11" bestFit="1" customWidth="1"/>
    <col min="523" max="523" width="6.25" style="11" customWidth="1"/>
    <col min="524" max="524" width="18.5" style="11" bestFit="1" customWidth="1"/>
    <col min="525" max="525" width="10" style="11" bestFit="1" customWidth="1"/>
    <col min="526" max="526" width="25.375" style="11" bestFit="1" customWidth="1"/>
    <col min="527" max="527" width="28.5" style="11" bestFit="1" customWidth="1"/>
    <col min="528" max="528" width="10.25" style="11" bestFit="1" customWidth="1"/>
    <col min="529" max="529" width="7.5" style="11" customWidth="1"/>
    <col min="530" max="768" width="9" style="11"/>
    <col min="769" max="769" width="12.75" style="11" bestFit="1" customWidth="1"/>
    <col min="770" max="770" width="5" style="11" customWidth="1"/>
    <col min="771" max="771" width="6.875" style="11" customWidth="1"/>
    <col min="772" max="772" width="5.25" style="11" customWidth="1"/>
    <col min="773" max="773" width="7.75" style="11" customWidth="1"/>
    <col min="774" max="774" width="7.5" style="11" customWidth="1"/>
    <col min="775" max="775" width="3.75" style="11" customWidth="1"/>
    <col min="776" max="776" width="6.5" style="11" customWidth="1"/>
    <col min="777" max="777" width="7.875" style="11" customWidth="1"/>
    <col min="778" max="778" width="8.375" style="11" bestFit="1" customWidth="1"/>
    <col min="779" max="779" width="6.25" style="11" customWidth="1"/>
    <col min="780" max="780" width="18.5" style="11" bestFit="1" customWidth="1"/>
    <col min="781" max="781" width="10" style="11" bestFit="1" customWidth="1"/>
    <col min="782" max="782" width="25.375" style="11" bestFit="1" customWidth="1"/>
    <col min="783" max="783" width="28.5" style="11" bestFit="1" customWidth="1"/>
    <col min="784" max="784" width="10.25" style="11" bestFit="1" customWidth="1"/>
    <col min="785" max="785" width="7.5" style="11" customWidth="1"/>
    <col min="786" max="1024" width="9" style="11"/>
    <col min="1025" max="1025" width="12.75" style="11" bestFit="1" customWidth="1"/>
    <col min="1026" max="1026" width="5" style="11" customWidth="1"/>
    <col min="1027" max="1027" width="6.875" style="11" customWidth="1"/>
    <col min="1028" max="1028" width="5.25" style="11" customWidth="1"/>
    <col min="1029" max="1029" width="7.75" style="11" customWidth="1"/>
    <col min="1030" max="1030" width="7.5" style="11" customWidth="1"/>
    <col min="1031" max="1031" width="3.75" style="11" customWidth="1"/>
    <col min="1032" max="1032" width="6.5" style="11" customWidth="1"/>
    <col min="1033" max="1033" width="7.875" style="11" customWidth="1"/>
    <col min="1034" max="1034" width="8.375" style="11" bestFit="1" customWidth="1"/>
    <col min="1035" max="1035" width="6.25" style="11" customWidth="1"/>
    <col min="1036" max="1036" width="18.5" style="11" bestFit="1" customWidth="1"/>
    <col min="1037" max="1037" width="10" style="11" bestFit="1" customWidth="1"/>
    <col min="1038" max="1038" width="25.375" style="11" bestFit="1" customWidth="1"/>
    <col min="1039" max="1039" width="28.5" style="11" bestFit="1" customWidth="1"/>
    <col min="1040" max="1040" width="10.25" style="11" bestFit="1" customWidth="1"/>
    <col min="1041" max="1041" width="7.5" style="11" customWidth="1"/>
    <col min="1042" max="1280" width="9" style="11"/>
    <col min="1281" max="1281" width="12.75" style="11" bestFit="1" customWidth="1"/>
    <col min="1282" max="1282" width="5" style="11" customWidth="1"/>
    <col min="1283" max="1283" width="6.875" style="11" customWidth="1"/>
    <col min="1284" max="1284" width="5.25" style="11" customWidth="1"/>
    <col min="1285" max="1285" width="7.75" style="11" customWidth="1"/>
    <col min="1286" max="1286" width="7.5" style="11" customWidth="1"/>
    <col min="1287" max="1287" width="3.75" style="11" customWidth="1"/>
    <col min="1288" max="1288" width="6.5" style="11" customWidth="1"/>
    <col min="1289" max="1289" width="7.875" style="11" customWidth="1"/>
    <col min="1290" max="1290" width="8.375" style="11" bestFit="1" customWidth="1"/>
    <col min="1291" max="1291" width="6.25" style="11" customWidth="1"/>
    <col min="1292" max="1292" width="18.5" style="11" bestFit="1" customWidth="1"/>
    <col min="1293" max="1293" width="10" style="11" bestFit="1" customWidth="1"/>
    <col min="1294" max="1294" width="25.375" style="11" bestFit="1" customWidth="1"/>
    <col min="1295" max="1295" width="28.5" style="11" bestFit="1" customWidth="1"/>
    <col min="1296" max="1296" width="10.25" style="11" bestFit="1" customWidth="1"/>
    <col min="1297" max="1297" width="7.5" style="11" customWidth="1"/>
    <col min="1298" max="1536" width="9" style="11"/>
    <col min="1537" max="1537" width="12.75" style="11" bestFit="1" customWidth="1"/>
    <col min="1538" max="1538" width="5" style="11" customWidth="1"/>
    <col min="1539" max="1539" width="6.875" style="11" customWidth="1"/>
    <col min="1540" max="1540" width="5.25" style="11" customWidth="1"/>
    <col min="1541" max="1541" width="7.75" style="11" customWidth="1"/>
    <col min="1542" max="1542" width="7.5" style="11" customWidth="1"/>
    <col min="1543" max="1543" width="3.75" style="11" customWidth="1"/>
    <col min="1544" max="1544" width="6.5" style="11" customWidth="1"/>
    <col min="1545" max="1545" width="7.875" style="11" customWidth="1"/>
    <col min="1546" max="1546" width="8.375" style="11" bestFit="1" customWidth="1"/>
    <col min="1547" max="1547" width="6.25" style="11" customWidth="1"/>
    <col min="1548" max="1548" width="18.5" style="11" bestFit="1" customWidth="1"/>
    <col min="1549" max="1549" width="10" style="11" bestFit="1" customWidth="1"/>
    <col min="1550" max="1550" width="25.375" style="11" bestFit="1" customWidth="1"/>
    <col min="1551" max="1551" width="28.5" style="11" bestFit="1" customWidth="1"/>
    <col min="1552" max="1552" width="10.25" style="11" bestFit="1" customWidth="1"/>
    <col min="1553" max="1553" width="7.5" style="11" customWidth="1"/>
    <col min="1554" max="1792" width="9" style="11"/>
    <col min="1793" max="1793" width="12.75" style="11" bestFit="1" customWidth="1"/>
    <col min="1794" max="1794" width="5" style="11" customWidth="1"/>
    <col min="1795" max="1795" width="6.875" style="11" customWidth="1"/>
    <col min="1796" max="1796" width="5.25" style="11" customWidth="1"/>
    <col min="1797" max="1797" width="7.75" style="11" customWidth="1"/>
    <col min="1798" max="1798" width="7.5" style="11" customWidth="1"/>
    <col min="1799" max="1799" width="3.75" style="11" customWidth="1"/>
    <col min="1800" max="1800" width="6.5" style="11" customWidth="1"/>
    <col min="1801" max="1801" width="7.875" style="11" customWidth="1"/>
    <col min="1802" max="1802" width="8.375" style="11" bestFit="1" customWidth="1"/>
    <col min="1803" max="1803" width="6.25" style="11" customWidth="1"/>
    <col min="1804" max="1804" width="18.5" style="11" bestFit="1" customWidth="1"/>
    <col min="1805" max="1805" width="10" style="11" bestFit="1" customWidth="1"/>
    <col min="1806" max="1806" width="25.375" style="11" bestFit="1" customWidth="1"/>
    <col min="1807" max="1807" width="28.5" style="11" bestFit="1" customWidth="1"/>
    <col min="1808" max="1808" width="10.25" style="11" bestFit="1" customWidth="1"/>
    <col min="1809" max="1809" width="7.5" style="11" customWidth="1"/>
    <col min="1810" max="2048" width="9" style="11"/>
    <col min="2049" max="2049" width="12.75" style="11" bestFit="1" customWidth="1"/>
    <col min="2050" max="2050" width="5" style="11" customWidth="1"/>
    <col min="2051" max="2051" width="6.875" style="11" customWidth="1"/>
    <col min="2052" max="2052" width="5.25" style="11" customWidth="1"/>
    <col min="2053" max="2053" width="7.75" style="11" customWidth="1"/>
    <col min="2054" max="2054" width="7.5" style="11" customWidth="1"/>
    <col min="2055" max="2055" width="3.75" style="11" customWidth="1"/>
    <col min="2056" max="2056" width="6.5" style="11" customWidth="1"/>
    <col min="2057" max="2057" width="7.875" style="11" customWidth="1"/>
    <col min="2058" max="2058" width="8.375" style="11" bestFit="1" customWidth="1"/>
    <col min="2059" max="2059" width="6.25" style="11" customWidth="1"/>
    <col min="2060" max="2060" width="18.5" style="11" bestFit="1" customWidth="1"/>
    <col min="2061" max="2061" width="10" style="11" bestFit="1" customWidth="1"/>
    <col min="2062" max="2062" width="25.375" style="11" bestFit="1" customWidth="1"/>
    <col min="2063" max="2063" width="28.5" style="11" bestFit="1" customWidth="1"/>
    <col min="2064" max="2064" width="10.25" style="11" bestFit="1" customWidth="1"/>
    <col min="2065" max="2065" width="7.5" style="11" customWidth="1"/>
    <col min="2066" max="2304" width="9" style="11"/>
    <col min="2305" max="2305" width="12.75" style="11" bestFit="1" customWidth="1"/>
    <col min="2306" max="2306" width="5" style="11" customWidth="1"/>
    <col min="2307" max="2307" width="6.875" style="11" customWidth="1"/>
    <col min="2308" max="2308" width="5.25" style="11" customWidth="1"/>
    <col min="2309" max="2309" width="7.75" style="11" customWidth="1"/>
    <col min="2310" max="2310" width="7.5" style="11" customWidth="1"/>
    <col min="2311" max="2311" width="3.75" style="11" customWidth="1"/>
    <col min="2312" max="2312" width="6.5" style="11" customWidth="1"/>
    <col min="2313" max="2313" width="7.875" style="11" customWidth="1"/>
    <col min="2314" max="2314" width="8.375" style="11" bestFit="1" customWidth="1"/>
    <col min="2315" max="2315" width="6.25" style="11" customWidth="1"/>
    <col min="2316" max="2316" width="18.5" style="11" bestFit="1" customWidth="1"/>
    <col min="2317" max="2317" width="10" style="11" bestFit="1" customWidth="1"/>
    <col min="2318" max="2318" width="25.375" style="11" bestFit="1" customWidth="1"/>
    <col min="2319" max="2319" width="28.5" style="11" bestFit="1" customWidth="1"/>
    <col min="2320" max="2320" width="10.25" style="11" bestFit="1" customWidth="1"/>
    <col min="2321" max="2321" width="7.5" style="11" customWidth="1"/>
    <col min="2322" max="2560" width="9" style="11"/>
    <col min="2561" max="2561" width="12.75" style="11" bestFit="1" customWidth="1"/>
    <col min="2562" max="2562" width="5" style="11" customWidth="1"/>
    <col min="2563" max="2563" width="6.875" style="11" customWidth="1"/>
    <col min="2564" max="2564" width="5.25" style="11" customWidth="1"/>
    <col min="2565" max="2565" width="7.75" style="11" customWidth="1"/>
    <col min="2566" max="2566" width="7.5" style="11" customWidth="1"/>
    <col min="2567" max="2567" width="3.75" style="11" customWidth="1"/>
    <col min="2568" max="2568" width="6.5" style="11" customWidth="1"/>
    <col min="2569" max="2569" width="7.875" style="11" customWidth="1"/>
    <col min="2570" max="2570" width="8.375" style="11" bestFit="1" customWidth="1"/>
    <col min="2571" max="2571" width="6.25" style="11" customWidth="1"/>
    <col min="2572" max="2572" width="18.5" style="11" bestFit="1" customWidth="1"/>
    <col min="2573" max="2573" width="10" style="11" bestFit="1" customWidth="1"/>
    <col min="2574" max="2574" width="25.375" style="11" bestFit="1" customWidth="1"/>
    <col min="2575" max="2575" width="28.5" style="11" bestFit="1" customWidth="1"/>
    <col min="2576" max="2576" width="10.25" style="11" bestFit="1" customWidth="1"/>
    <col min="2577" max="2577" width="7.5" style="11" customWidth="1"/>
    <col min="2578" max="2816" width="9" style="11"/>
    <col min="2817" max="2817" width="12.75" style="11" bestFit="1" customWidth="1"/>
    <col min="2818" max="2818" width="5" style="11" customWidth="1"/>
    <col min="2819" max="2819" width="6.875" style="11" customWidth="1"/>
    <col min="2820" max="2820" width="5.25" style="11" customWidth="1"/>
    <col min="2821" max="2821" width="7.75" style="11" customWidth="1"/>
    <col min="2822" max="2822" width="7.5" style="11" customWidth="1"/>
    <col min="2823" max="2823" width="3.75" style="11" customWidth="1"/>
    <col min="2824" max="2824" width="6.5" style="11" customWidth="1"/>
    <col min="2825" max="2825" width="7.875" style="11" customWidth="1"/>
    <col min="2826" max="2826" width="8.375" style="11" bestFit="1" customWidth="1"/>
    <col min="2827" max="2827" width="6.25" style="11" customWidth="1"/>
    <col min="2828" max="2828" width="18.5" style="11" bestFit="1" customWidth="1"/>
    <col min="2829" max="2829" width="10" style="11" bestFit="1" customWidth="1"/>
    <col min="2830" max="2830" width="25.375" style="11" bestFit="1" customWidth="1"/>
    <col min="2831" max="2831" width="28.5" style="11" bestFit="1" customWidth="1"/>
    <col min="2832" max="2832" width="10.25" style="11" bestFit="1" customWidth="1"/>
    <col min="2833" max="2833" width="7.5" style="11" customWidth="1"/>
    <col min="2834" max="3072" width="9" style="11"/>
    <col min="3073" max="3073" width="12.75" style="11" bestFit="1" customWidth="1"/>
    <col min="3074" max="3074" width="5" style="11" customWidth="1"/>
    <col min="3075" max="3075" width="6.875" style="11" customWidth="1"/>
    <col min="3076" max="3076" width="5.25" style="11" customWidth="1"/>
    <col min="3077" max="3077" width="7.75" style="11" customWidth="1"/>
    <col min="3078" max="3078" width="7.5" style="11" customWidth="1"/>
    <col min="3079" max="3079" width="3.75" style="11" customWidth="1"/>
    <col min="3080" max="3080" width="6.5" style="11" customWidth="1"/>
    <col min="3081" max="3081" width="7.875" style="11" customWidth="1"/>
    <col min="3082" max="3082" width="8.375" style="11" bestFit="1" customWidth="1"/>
    <col min="3083" max="3083" width="6.25" style="11" customWidth="1"/>
    <col min="3084" max="3084" width="18.5" style="11" bestFit="1" customWidth="1"/>
    <col min="3085" max="3085" width="10" style="11" bestFit="1" customWidth="1"/>
    <col min="3086" max="3086" width="25.375" style="11" bestFit="1" customWidth="1"/>
    <col min="3087" max="3087" width="28.5" style="11" bestFit="1" customWidth="1"/>
    <col min="3088" max="3088" width="10.25" style="11" bestFit="1" customWidth="1"/>
    <col min="3089" max="3089" width="7.5" style="11" customWidth="1"/>
    <col min="3090" max="3328" width="9" style="11"/>
    <col min="3329" max="3329" width="12.75" style="11" bestFit="1" customWidth="1"/>
    <col min="3330" max="3330" width="5" style="11" customWidth="1"/>
    <col min="3331" max="3331" width="6.875" style="11" customWidth="1"/>
    <col min="3332" max="3332" width="5.25" style="11" customWidth="1"/>
    <col min="3333" max="3333" width="7.75" style="11" customWidth="1"/>
    <col min="3334" max="3334" width="7.5" style="11" customWidth="1"/>
    <col min="3335" max="3335" width="3.75" style="11" customWidth="1"/>
    <col min="3336" max="3336" width="6.5" style="11" customWidth="1"/>
    <col min="3337" max="3337" width="7.875" style="11" customWidth="1"/>
    <col min="3338" max="3338" width="8.375" style="11" bestFit="1" customWidth="1"/>
    <col min="3339" max="3339" width="6.25" style="11" customWidth="1"/>
    <col min="3340" max="3340" width="18.5" style="11" bestFit="1" customWidth="1"/>
    <col min="3341" max="3341" width="10" style="11" bestFit="1" customWidth="1"/>
    <col min="3342" max="3342" width="25.375" style="11" bestFit="1" customWidth="1"/>
    <col min="3343" max="3343" width="28.5" style="11" bestFit="1" customWidth="1"/>
    <col min="3344" max="3344" width="10.25" style="11" bestFit="1" customWidth="1"/>
    <col min="3345" max="3345" width="7.5" style="11" customWidth="1"/>
    <col min="3346" max="3584" width="9" style="11"/>
    <col min="3585" max="3585" width="12.75" style="11" bestFit="1" customWidth="1"/>
    <col min="3586" max="3586" width="5" style="11" customWidth="1"/>
    <col min="3587" max="3587" width="6.875" style="11" customWidth="1"/>
    <col min="3588" max="3588" width="5.25" style="11" customWidth="1"/>
    <col min="3589" max="3589" width="7.75" style="11" customWidth="1"/>
    <col min="3590" max="3590" width="7.5" style="11" customWidth="1"/>
    <col min="3591" max="3591" width="3.75" style="11" customWidth="1"/>
    <col min="3592" max="3592" width="6.5" style="11" customWidth="1"/>
    <col min="3593" max="3593" width="7.875" style="11" customWidth="1"/>
    <col min="3594" max="3594" width="8.375" style="11" bestFit="1" customWidth="1"/>
    <col min="3595" max="3595" width="6.25" style="11" customWidth="1"/>
    <col min="3596" max="3596" width="18.5" style="11" bestFit="1" customWidth="1"/>
    <col min="3597" max="3597" width="10" style="11" bestFit="1" customWidth="1"/>
    <col min="3598" max="3598" width="25.375" style="11" bestFit="1" customWidth="1"/>
    <col min="3599" max="3599" width="28.5" style="11" bestFit="1" customWidth="1"/>
    <col min="3600" max="3600" width="10.25" style="11" bestFit="1" customWidth="1"/>
    <col min="3601" max="3601" width="7.5" style="11" customWidth="1"/>
    <col min="3602" max="3840" width="9" style="11"/>
    <col min="3841" max="3841" width="12.75" style="11" bestFit="1" customWidth="1"/>
    <col min="3842" max="3842" width="5" style="11" customWidth="1"/>
    <col min="3843" max="3843" width="6.875" style="11" customWidth="1"/>
    <col min="3844" max="3844" width="5.25" style="11" customWidth="1"/>
    <col min="3845" max="3845" width="7.75" style="11" customWidth="1"/>
    <col min="3846" max="3846" width="7.5" style="11" customWidth="1"/>
    <col min="3847" max="3847" width="3.75" style="11" customWidth="1"/>
    <col min="3848" max="3848" width="6.5" style="11" customWidth="1"/>
    <col min="3849" max="3849" width="7.875" style="11" customWidth="1"/>
    <col min="3850" max="3850" width="8.375" style="11" bestFit="1" customWidth="1"/>
    <col min="3851" max="3851" width="6.25" style="11" customWidth="1"/>
    <col min="3852" max="3852" width="18.5" style="11" bestFit="1" customWidth="1"/>
    <col min="3853" max="3853" width="10" style="11" bestFit="1" customWidth="1"/>
    <col min="3854" max="3854" width="25.375" style="11" bestFit="1" customWidth="1"/>
    <col min="3855" max="3855" width="28.5" style="11" bestFit="1" customWidth="1"/>
    <col min="3856" max="3856" width="10.25" style="11" bestFit="1" customWidth="1"/>
    <col min="3857" max="3857" width="7.5" style="11" customWidth="1"/>
    <col min="3858" max="4096" width="9" style="11"/>
    <col min="4097" max="4097" width="12.75" style="11" bestFit="1" customWidth="1"/>
    <col min="4098" max="4098" width="5" style="11" customWidth="1"/>
    <col min="4099" max="4099" width="6.875" style="11" customWidth="1"/>
    <col min="4100" max="4100" width="5.25" style="11" customWidth="1"/>
    <col min="4101" max="4101" width="7.75" style="11" customWidth="1"/>
    <col min="4102" max="4102" width="7.5" style="11" customWidth="1"/>
    <col min="4103" max="4103" width="3.75" style="11" customWidth="1"/>
    <col min="4104" max="4104" width="6.5" style="11" customWidth="1"/>
    <col min="4105" max="4105" width="7.875" style="11" customWidth="1"/>
    <col min="4106" max="4106" width="8.375" style="11" bestFit="1" customWidth="1"/>
    <col min="4107" max="4107" width="6.25" style="11" customWidth="1"/>
    <col min="4108" max="4108" width="18.5" style="11" bestFit="1" customWidth="1"/>
    <col min="4109" max="4109" width="10" style="11" bestFit="1" customWidth="1"/>
    <col min="4110" max="4110" width="25.375" style="11" bestFit="1" customWidth="1"/>
    <col min="4111" max="4111" width="28.5" style="11" bestFit="1" customWidth="1"/>
    <col min="4112" max="4112" width="10.25" style="11" bestFit="1" customWidth="1"/>
    <col min="4113" max="4113" width="7.5" style="11" customWidth="1"/>
    <col min="4114" max="4352" width="9" style="11"/>
    <col min="4353" max="4353" width="12.75" style="11" bestFit="1" customWidth="1"/>
    <col min="4354" max="4354" width="5" style="11" customWidth="1"/>
    <col min="4355" max="4355" width="6.875" style="11" customWidth="1"/>
    <col min="4356" max="4356" width="5.25" style="11" customWidth="1"/>
    <col min="4357" max="4357" width="7.75" style="11" customWidth="1"/>
    <col min="4358" max="4358" width="7.5" style="11" customWidth="1"/>
    <col min="4359" max="4359" width="3.75" style="11" customWidth="1"/>
    <col min="4360" max="4360" width="6.5" style="11" customWidth="1"/>
    <col min="4361" max="4361" width="7.875" style="11" customWidth="1"/>
    <col min="4362" max="4362" width="8.375" style="11" bestFit="1" customWidth="1"/>
    <col min="4363" max="4363" width="6.25" style="11" customWidth="1"/>
    <col min="4364" max="4364" width="18.5" style="11" bestFit="1" customWidth="1"/>
    <col min="4365" max="4365" width="10" style="11" bestFit="1" customWidth="1"/>
    <col min="4366" max="4366" width="25.375" style="11" bestFit="1" customWidth="1"/>
    <col min="4367" max="4367" width="28.5" style="11" bestFit="1" customWidth="1"/>
    <col min="4368" max="4368" width="10.25" style="11" bestFit="1" customWidth="1"/>
    <col min="4369" max="4369" width="7.5" style="11" customWidth="1"/>
    <col min="4370" max="4608" width="9" style="11"/>
    <col min="4609" max="4609" width="12.75" style="11" bestFit="1" customWidth="1"/>
    <col min="4610" max="4610" width="5" style="11" customWidth="1"/>
    <col min="4611" max="4611" width="6.875" style="11" customWidth="1"/>
    <col min="4612" max="4612" width="5.25" style="11" customWidth="1"/>
    <col min="4613" max="4613" width="7.75" style="11" customWidth="1"/>
    <col min="4614" max="4614" width="7.5" style="11" customWidth="1"/>
    <col min="4615" max="4615" width="3.75" style="11" customWidth="1"/>
    <col min="4616" max="4616" width="6.5" style="11" customWidth="1"/>
    <col min="4617" max="4617" width="7.875" style="11" customWidth="1"/>
    <col min="4618" max="4618" width="8.375" style="11" bestFit="1" customWidth="1"/>
    <col min="4619" max="4619" width="6.25" style="11" customWidth="1"/>
    <col min="4620" max="4620" width="18.5" style="11" bestFit="1" customWidth="1"/>
    <col min="4621" max="4621" width="10" style="11" bestFit="1" customWidth="1"/>
    <col min="4622" max="4622" width="25.375" style="11" bestFit="1" customWidth="1"/>
    <col min="4623" max="4623" width="28.5" style="11" bestFit="1" customWidth="1"/>
    <col min="4624" max="4624" width="10.25" style="11" bestFit="1" customWidth="1"/>
    <col min="4625" max="4625" width="7.5" style="11" customWidth="1"/>
    <col min="4626" max="4864" width="9" style="11"/>
    <col min="4865" max="4865" width="12.75" style="11" bestFit="1" customWidth="1"/>
    <col min="4866" max="4866" width="5" style="11" customWidth="1"/>
    <col min="4867" max="4867" width="6.875" style="11" customWidth="1"/>
    <col min="4868" max="4868" width="5.25" style="11" customWidth="1"/>
    <col min="4869" max="4869" width="7.75" style="11" customWidth="1"/>
    <col min="4870" max="4870" width="7.5" style="11" customWidth="1"/>
    <col min="4871" max="4871" width="3.75" style="11" customWidth="1"/>
    <col min="4872" max="4872" width="6.5" style="11" customWidth="1"/>
    <col min="4873" max="4873" width="7.875" style="11" customWidth="1"/>
    <col min="4874" max="4874" width="8.375" style="11" bestFit="1" customWidth="1"/>
    <col min="4875" max="4875" width="6.25" style="11" customWidth="1"/>
    <col min="4876" max="4876" width="18.5" style="11" bestFit="1" customWidth="1"/>
    <col min="4877" max="4877" width="10" style="11" bestFit="1" customWidth="1"/>
    <col min="4878" max="4878" width="25.375" style="11" bestFit="1" customWidth="1"/>
    <col min="4879" max="4879" width="28.5" style="11" bestFit="1" customWidth="1"/>
    <col min="4880" max="4880" width="10.25" style="11" bestFit="1" customWidth="1"/>
    <col min="4881" max="4881" width="7.5" style="11" customWidth="1"/>
    <col min="4882" max="5120" width="9" style="11"/>
    <col min="5121" max="5121" width="12.75" style="11" bestFit="1" customWidth="1"/>
    <col min="5122" max="5122" width="5" style="11" customWidth="1"/>
    <col min="5123" max="5123" width="6.875" style="11" customWidth="1"/>
    <col min="5124" max="5124" width="5.25" style="11" customWidth="1"/>
    <col min="5125" max="5125" width="7.75" style="11" customWidth="1"/>
    <col min="5126" max="5126" width="7.5" style="11" customWidth="1"/>
    <col min="5127" max="5127" width="3.75" style="11" customWidth="1"/>
    <col min="5128" max="5128" width="6.5" style="11" customWidth="1"/>
    <col min="5129" max="5129" width="7.875" style="11" customWidth="1"/>
    <col min="5130" max="5130" width="8.375" style="11" bestFit="1" customWidth="1"/>
    <col min="5131" max="5131" width="6.25" style="11" customWidth="1"/>
    <col min="5132" max="5132" width="18.5" style="11" bestFit="1" customWidth="1"/>
    <col min="5133" max="5133" width="10" style="11" bestFit="1" customWidth="1"/>
    <col min="5134" max="5134" width="25.375" style="11" bestFit="1" customWidth="1"/>
    <col min="5135" max="5135" width="28.5" style="11" bestFit="1" customWidth="1"/>
    <col min="5136" max="5136" width="10.25" style="11" bestFit="1" customWidth="1"/>
    <col min="5137" max="5137" width="7.5" style="11" customWidth="1"/>
    <col min="5138" max="5376" width="9" style="11"/>
    <col min="5377" max="5377" width="12.75" style="11" bestFit="1" customWidth="1"/>
    <col min="5378" max="5378" width="5" style="11" customWidth="1"/>
    <col min="5379" max="5379" width="6.875" style="11" customWidth="1"/>
    <col min="5380" max="5380" width="5.25" style="11" customWidth="1"/>
    <col min="5381" max="5381" width="7.75" style="11" customWidth="1"/>
    <col min="5382" max="5382" width="7.5" style="11" customWidth="1"/>
    <col min="5383" max="5383" width="3.75" style="11" customWidth="1"/>
    <col min="5384" max="5384" width="6.5" style="11" customWidth="1"/>
    <col min="5385" max="5385" width="7.875" style="11" customWidth="1"/>
    <col min="5386" max="5386" width="8.375" style="11" bestFit="1" customWidth="1"/>
    <col min="5387" max="5387" width="6.25" style="11" customWidth="1"/>
    <col min="5388" max="5388" width="18.5" style="11" bestFit="1" customWidth="1"/>
    <col min="5389" max="5389" width="10" style="11" bestFit="1" customWidth="1"/>
    <col min="5390" max="5390" width="25.375" style="11" bestFit="1" customWidth="1"/>
    <col min="5391" max="5391" width="28.5" style="11" bestFit="1" customWidth="1"/>
    <col min="5392" max="5392" width="10.25" style="11" bestFit="1" customWidth="1"/>
    <col min="5393" max="5393" width="7.5" style="11" customWidth="1"/>
    <col min="5394" max="5632" width="9" style="11"/>
    <col min="5633" max="5633" width="12.75" style="11" bestFit="1" customWidth="1"/>
    <col min="5634" max="5634" width="5" style="11" customWidth="1"/>
    <col min="5635" max="5635" width="6.875" style="11" customWidth="1"/>
    <col min="5636" max="5636" width="5.25" style="11" customWidth="1"/>
    <col min="5637" max="5637" width="7.75" style="11" customWidth="1"/>
    <col min="5638" max="5638" width="7.5" style="11" customWidth="1"/>
    <col min="5639" max="5639" width="3.75" style="11" customWidth="1"/>
    <col min="5640" max="5640" width="6.5" style="11" customWidth="1"/>
    <col min="5641" max="5641" width="7.875" style="11" customWidth="1"/>
    <col min="5642" max="5642" width="8.375" style="11" bestFit="1" customWidth="1"/>
    <col min="5643" max="5643" width="6.25" style="11" customWidth="1"/>
    <col min="5644" max="5644" width="18.5" style="11" bestFit="1" customWidth="1"/>
    <col min="5645" max="5645" width="10" style="11" bestFit="1" customWidth="1"/>
    <col min="5646" max="5646" width="25.375" style="11" bestFit="1" customWidth="1"/>
    <col min="5647" max="5647" width="28.5" style="11" bestFit="1" customWidth="1"/>
    <col min="5648" max="5648" width="10.25" style="11" bestFit="1" customWidth="1"/>
    <col min="5649" max="5649" width="7.5" style="11" customWidth="1"/>
    <col min="5650" max="5888" width="9" style="11"/>
    <col min="5889" max="5889" width="12.75" style="11" bestFit="1" customWidth="1"/>
    <col min="5890" max="5890" width="5" style="11" customWidth="1"/>
    <col min="5891" max="5891" width="6.875" style="11" customWidth="1"/>
    <col min="5892" max="5892" width="5.25" style="11" customWidth="1"/>
    <col min="5893" max="5893" width="7.75" style="11" customWidth="1"/>
    <col min="5894" max="5894" width="7.5" style="11" customWidth="1"/>
    <col min="5895" max="5895" width="3.75" style="11" customWidth="1"/>
    <col min="5896" max="5896" width="6.5" style="11" customWidth="1"/>
    <col min="5897" max="5897" width="7.875" style="11" customWidth="1"/>
    <col min="5898" max="5898" width="8.375" style="11" bestFit="1" customWidth="1"/>
    <col min="5899" max="5899" width="6.25" style="11" customWidth="1"/>
    <col min="5900" max="5900" width="18.5" style="11" bestFit="1" customWidth="1"/>
    <col min="5901" max="5901" width="10" style="11" bestFit="1" customWidth="1"/>
    <col min="5902" max="5902" width="25.375" style="11" bestFit="1" customWidth="1"/>
    <col min="5903" max="5903" width="28.5" style="11" bestFit="1" customWidth="1"/>
    <col min="5904" max="5904" width="10.25" style="11" bestFit="1" customWidth="1"/>
    <col min="5905" max="5905" width="7.5" style="11" customWidth="1"/>
    <col min="5906" max="6144" width="9" style="11"/>
    <col min="6145" max="6145" width="12.75" style="11" bestFit="1" customWidth="1"/>
    <col min="6146" max="6146" width="5" style="11" customWidth="1"/>
    <col min="6147" max="6147" width="6.875" style="11" customWidth="1"/>
    <col min="6148" max="6148" width="5.25" style="11" customWidth="1"/>
    <col min="6149" max="6149" width="7.75" style="11" customWidth="1"/>
    <col min="6150" max="6150" width="7.5" style="11" customWidth="1"/>
    <col min="6151" max="6151" width="3.75" style="11" customWidth="1"/>
    <col min="6152" max="6152" width="6.5" style="11" customWidth="1"/>
    <col min="6153" max="6153" width="7.875" style="11" customWidth="1"/>
    <col min="6154" max="6154" width="8.375" style="11" bestFit="1" customWidth="1"/>
    <col min="6155" max="6155" width="6.25" style="11" customWidth="1"/>
    <col min="6156" max="6156" width="18.5" style="11" bestFit="1" customWidth="1"/>
    <col min="6157" max="6157" width="10" style="11" bestFit="1" customWidth="1"/>
    <col min="6158" max="6158" width="25.375" style="11" bestFit="1" customWidth="1"/>
    <col min="6159" max="6159" width="28.5" style="11" bestFit="1" customWidth="1"/>
    <col min="6160" max="6160" width="10.25" style="11" bestFit="1" customWidth="1"/>
    <col min="6161" max="6161" width="7.5" style="11" customWidth="1"/>
    <col min="6162" max="6400" width="9" style="11"/>
    <col min="6401" max="6401" width="12.75" style="11" bestFit="1" customWidth="1"/>
    <col min="6402" max="6402" width="5" style="11" customWidth="1"/>
    <col min="6403" max="6403" width="6.875" style="11" customWidth="1"/>
    <col min="6404" max="6404" width="5.25" style="11" customWidth="1"/>
    <col min="6405" max="6405" width="7.75" style="11" customWidth="1"/>
    <col min="6406" max="6406" width="7.5" style="11" customWidth="1"/>
    <col min="6407" max="6407" width="3.75" style="11" customWidth="1"/>
    <col min="6408" max="6408" width="6.5" style="11" customWidth="1"/>
    <col min="6409" max="6409" width="7.875" style="11" customWidth="1"/>
    <col min="6410" max="6410" width="8.375" style="11" bestFit="1" customWidth="1"/>
    <col min="6411" max="6411" width="6.25" style="11" customWidth="1"/>
    <col min="6412" max="6412" width="18.5" style="11" bestFit="1" customWidth="1"/>
    <col min="6413" max="6413" width="10" style="11" bestFit="1" customWidth="1"/>
    <col min="6414" max="6414" width="25.375" style="11" bestFit="1" customWidth="1"/>
    <col min="6415" max="6415" width="28.5" style="11" bestFit="1" customWidth="1"/>
    <col min="6416" max="6416" width="10.25" style="11" bestFit="1" customWidth="1"/>
    <col min="6417" max="6417" width="7.5" style="11" customWidth="1"/>
    <col min="6418" max="6656" width="9" style="11"/>
    <col min="6657" max="6657" width="12.75" style="11" bestFit="1" customWidth="1"/>
    <col min="6658" max="6658" width="5" style="11" customWidth="1"/>
    <col min="6659" max="6659" width="6.875" style="11" customWidth="1"/>
    <col min="6660" max="6660" width="5.25" style="11" customWidth="1"/>
    <col min="6661" max="6661" width="7.75" style="11" customWidth="1"/>
    <col min="6662" max="6662" width="7.5" style="11" customWidth="1"/>
    <col min="6663" max="6663" width="3.75" style="11" customWidth="1"/>
    <col min="6664" max="6664" width="6.5" style="11" customWidth="1"/>
    <col min="6665" max="6665" width="7.875" style="11" customWidth="1"/>
    <col min="6666" max="6666" width="8.375" style="11" bestFit="1" customWidth="1"/>
    <col min="6667" max="6667" width="6.25" style="11" customWidth="1"/>
    <col min="6668" max="6668" width="18.5" style="11" bestFit="1" customWidth="1"/>
    <col min="6669" max="6669" width="10" style="11" bestFit="1" customWidth="1"/>
    <col min="6670" max="6670" width="25.375" style="11" bestFit="1" customWidth="1"/>
    <col min="6671" max="6671" width="28.5" style="11" bestFit="1" customWidth="1"/>
    <col min="6672" max="6672" width="10.25" style="11" bestFit="1" customWidth="1"/>
    <col min="6673" max="6673" width="7.5" style="11" customWidth="1"/>
    <col min="6674" max="6912" width="9" style="11"/>
    <col min="6913" max="6913" width="12.75" style="11" bestFit="1" customWidth="1"/>
    <col min="6914" max="6914" width="5" style="11" customWidth="1"/>
    <col min="6915" max="6915" width="6.875" style="11" customWidth="1"/>
    <col min="6916" max="6916" width="5.25" style="11" customWidth="1"/>
    <col min="6917" max="6917" width="7.75" style="11" customWidth="1"/>
    <col min="6918" max="6918" width="7.5" style="11" customWidth="1"/>
    <col min="6919" max="6919" width="3.75" style="11" customWidth="1"/>
    <col min="6920" max="6920" width="6.5" style="11" customWidth="1"/>
    <col min="6921" max="6921" width="7.875" style="11" customWidth="1"/>
    <col min="6922" max="6922" width="8.375" style="11" bestFit="1" customWidth="1"/>
    <col min="6923" max="6923" width="6.25" style="11" customWidth="1"/>
    <col min="6924" max="6924" width="18.5" style="11" bestFit="1" customWidth="1"/>
    <col min="6925" max="6925" width="10" style="11" bestFit="1" customWidth="1"/>
    <col min="6926" max="6926" width="25.375" style="11" bestFit="1" customWidth="1"/>
    <col min="6927" max="6927" width="28.5" style="11" bestFit="1" customWidth="1"/>
    <col min="6928" max="6928" width="10.25" style="11" bestFit="1" customWidth="1"/>
    <col min="6929" max="6929" width="7.5" style="11" customWidth="1"/>
    <col min="6930" max="7168" width="9" style="11"/>
    <col min="7169" max="7169" width="12.75" style="11" bestFit="1" customWidth="1"/>
    <col min="7170" max="7170" width="5" style="11" customWidth="1"/>
    <col min="7171" max="7171" width="6.875" style="11" customWidth="1"/>
    <col min="7172" max="7172" width="5.25" style="11" customWidth="1"/>
    <col min="7173" max="7173" width="7.75" style="11" customWidth="1"/>
    <col min="7174" max="7174" width="7.5" style="11" customWidth="1"/>
    <col min="7175" max="7175" width="3.75" style="11" customWidth="1"/>
    <col min="7176" max="7176" width="6.5" style="11" customWidth="1"/>
    <col min="7177" max="7177" width="7.875" style="11" customWidth="1"/>
    <col min="7178" max="7178" width="8.375" style="11" bestFit="1" customWidth="1"/>
    <col min="7179" max="7179" width="6.25" style="11" customWidth="1"/>
    <col min="7180" max="7180" width="18.5" style="11" bestFit="1" customWidth="1"/>
    <col min="7181" max="7181" width="10" style="11" bestFit="1" customWidth="1"/>
    <col min="7182" max="7182" width="25.375" style="11" bestFit="1" customWidth="1"/>
    <col min="7183" max="7183" width="28.5" style="11" bestFit="1" customWidth="1"/>
    <col min="7184" max="7184" width="10.25" style="11" bestFit="1" customWidth="1"/>
    <col min="7185" max="7185" width="7.5" style="11" customWidth="1"/>
    <col min="7186" max="7424" width="9" style="11"/>
    <col min="7425" max="7425" width="12.75" style="11" bestFit="1" customWidth="1"/>
    <col min="7426" max="7426" width="5" style="11" customWidth="1"/>
    <col min="7427" max="7427" width="6.875" style="11" customWidth="1"/>
    <col min="7428" max="7428" width="5.25" style="11" customWidth="1"/>
    <col min="7429" max="7429" width="7.75" style="11" customWidth="1"/>
    <col min="7430" max="7430" width="7.5" style="11" customWidth="1"/>
    <col min="7431" max="7431" width="3.75" style="11" customWidth="1"/>
    <col min="7432" max="7432" width="6.5" style="11" customWidth="1"/>
    <col min="7433" max="7433" width="7.875" style="11" customWidth="1"/>
    <col min="7434" max="7434" width="8.375" style="11" bestFit="1" customWidth="1"/>
    <col min="7435" max="7435" width="6.25" style="11" customWidth="1"/>
    <col min="7436" max="7436" width="18.5" style="11" bestFit="1" customWidth="1"/>
    <col min="7437" max="7437" width="10" style="11" bestFit="1" customWidth="1"/>
    <col min="7438" max="7438" width="25.375" style="11" bestFit="1" customWidth="1"/>
    <col min="7439" max="7439" width="28.5" style="11" bestFit="1" customWidth="1"/>
    <col min="7440" max="7440" width="10.25" style="11" bestFit="1" customWidth="1"/>
    <col min="7441" max="7441" width="7.5" style="11" customWidth="1"/>
    <col min="7442" max="7680" width="9" style="11"/>
    <col min="7681" max="7681" width="12.75" style="11" bestFit="1" customWidth="1"/>
    <col min="7682" max="7682" width="5" style="11" customWidth="1"/>
    <col min="7683" max="7683" width="6.875" style="11" customWidth="1"/>
    <col min="7684" max="7684" width="5.25" style="11" customWidth="1"/>
    <col min="7685" max="7685" width="7.75" style="11" customWidth="1"/>
    <col min="7686" max="7686" width="7.5" style="11" customWidth="1"/>
    <col min="7687" max="7687" width="3.75" style="11" customWidth="1"/>
    <col min="7688" max="7688" width="6.5" style="11" customWidth="1"/>
    <col min="7689" max="7689" width="7.875" style="11" customWidth="1"/>
    <col min="7690" max="7690" width="8.375" style="11" bestFit="1" customWidth="1"/>
    <col min="7691" max="7691" width="6.25" style="11" customWidth="1"/>
    <col min="7692" max="7692" width="18.5" style="11" bestFit="1" customWidth="1"/>
    <col min="7693" max="7693" width="10" style="11" bestFit="1" customWidth="1"/>
    <col min="7694" max="7694" width="25.375" style="11" bestFit="1" customWidth="1"/>
    <col min="7695" max="7695" width="28.5" style="11" bestFit="1" customWidth="1"/>
    <col min="7696" max="7696" width="10.25" style="11" bestFit="1" customWidth="1"/>
    <col min="7697" max="7697" width="7.5" style="11" customWidth="1"/>
    <col min="7698" max="7936" width="9" style="11"/>
    <col min="7937" max="7937" width="12.75" style="11" bestFit="1" customWidth="1"/>
    <col min="7938" max="7938" width="5" style="11" customWidth="1"/>
    <col min="7939" max="7939" width="6.875" style="11" customWidth="1"/>
    <col min="7940" max="7940" width="5.25" style="11" customWidth="1"/>
    <col min="7941" max="7941" width="7.75" style="11" customWidth="1"/>
    <col min="7942" max="7942" width="7.5" style="11" customWidth="1"/>
    <col min="7943" max="7943" width="3.75" style="11" customWidth="1"/>
    <col min="7944" max="7944" width="6.5" style="11" customWidth="1"/>
    <col min="7945" max="7945" width="7.875" style="11" customWidth="1"/>
    <col min="7946" max="7946" width="8.375" style="11" bestFit="1" customWidth="1"/>
    <col min="7947" max="7947" width="6.25" style="11" customWidth="1"/>
    <col min="7948" max="7948" width="18.5" style="11" bestFit="1" customWidth="1"/>
    <col min="7949" max="7949" width="10" style="11" bestFit="1" customWidth="1"/>
    <col min="7950" max="7950" width="25.375" style="11" bestFit="1" customWidth="1"/>
    <col min="7951" max="7951" width="28.5" style="11" bestFit="1" customWidth="1"/>
    <col min="7952" max="7952" width="10.25" style="11" bestFit="1" customWidth="1"/>
    <col min="7953" max="7953" width="7.5" style="11" customWidth="1"/>
    <col min="7954" max="8192" width="9" style="11"/>
    <col min="8193" max="8193" width="12.75" style="11" bestFit="1" customWidth="1"/>
    <col min="8194" max="8194" width="5" style="11" customWidth="1"/>
    <col min="8195" max="8195" width="6.875" style="11" customWidth="1"/>
    <col min="8196" max="8196" width="5.25" style="11" customWidth="1"/>
    <col min="8197" max="8197" width="7.75" style="11" customWidth="1"/>
    <col min="8198" max="8198" width="7.5" style="11" customWidth="1"/>
    <col min="8199" max="8199" width="3.75" style="11" customWidth="1"/>
    <col min="8200" max="8200" width="6.5" style="11" customWidth="1"/>
    <col min="8201" max="8201" width="7.875" style="11" customWidth="1"/>
    <col min="8202" max="8202" width="8.375" style="11" bestFit="1" customWidth="1"/>
    <col min="8203" max="8203" width="6.25" style="11" customWidth="1"/>
    <col min="8204" max="8204" width="18.5" style="11" bestFit="1" customWidth="1"/>
    <col min="8205" max="8205" width="10" style="11" bestFit="1" customWidth="1"/>
    <col min="8206" max="8206" width="25.375" style="11" bestFit="1" customWidth="1"/>
    <col min="8207" max="8207" width="28.5" style="11" bestFit="1" customWidth="1"/>
    <col min="8208" max="8208" width="10.25" style="11" bestFit="1" customWidth="1"/>
    <col min="8209" max="8209" width="7.5" style="11" customWidth="1"/>
    <col min="8210" max="8448" width="9" style="11"/>
    <col min="8449" max="8449" width="12.75" style="11" bestFit="1" customWidth="1"/>
    <col min="8450" max="8450" width="5" style="11" customWidth="1"/>
    <col min="8451" max="8451" width="6.875" style="11" customWidth="1"/>
    <col min="8452" max="8452" width="5.25" style="11" customWidth="1"/>
    <col min="8453" max="8453" width="7.75" style="11" customWidth="1"/>
    <col min="8454" max="8454" width="7.5" style="11" customWidth="1"/>
    <col min="8455" max="8455" width="3.75" style="11" customWidth="1"/>
    <col min="8456" max="8456" width="6.5" style="11" customWidth="1"/>
    <col min="8457" max="8457" width="7.875" style="11" customWidth="1"/>
    <col min="8458" max="8458" width="8.375" style="11" bestFit="1" customWidth="1"/>
    <col min="8459" max="8459" width="6.25" style="11" customWidth="1"/>
    <col min="8460" max="8460" width="18.5" style="11" bestFit="1" customWidth="1"/>
    <col min="8461" max="8461" width="10" style="11" bestFit="1" customWidth="1"/>
    <col min="8462" max="8462" width="25.375" style="11" bestFit="1" customWidth="1"/>
    <col min="8463" max="8463" width="28.5" style="11" bestFit="1" customWidth="1"/>
    <col min="8464" max="8464" width="10.25" style="11" bestFit="1" customWidth="1"/>
    <col min="8465" max="8465" width="7.5" style="11" customWidth="1"/>
    <col min="8466" max="8704" width="9" style="11"/>
    <col min="8705" max="8705" width="12.75" style="11" bestFit="1" customWidth="1"/>
    <col min="8706" max="8706" width="5" style="11" customWidth="1"/>
    <col min="8707" max="8707" width="6.875" style="11" customWidth="1"/>
    <col min="8708" max="8708" width="5.25" style="11" customWidth="1"/>
    <col min="8709" max="8709" width="7.75" style="11" customWidth="1"/>
    <col min="8710" max="8710" width="7.5" style="11" customWidth="1"/>
    <col min="8711" max="8711" width="3.75" style="11" customWidth="1"/>
    <col min="8712" max="8712" width="6.5" style="11" customWidth="1"/>
    <col min="8713" max="8713" width="7.875" style="11" customWidth="1"/>
    <col min="8714" max="8714" width="8.375" style="11" bestFit="1" customWidth="1"/>
    <col min="8715" max="8715" width="6.25" style="11" customWidth="1"/>
    <col min="8716" max="8716" width="18.5" style="11" bestFit="1" customWidth="1"/>
    <col min="8717" max="8717" width="10" style="11" bestFit="1" customWidth="1"/>
    <col min="8718" max="8718" width="25.375" style="11" bestFit="1" customWidth="1"/>
    <col min="8719" max="8719" width="28.5" style="11" bestFit="1" customWidth="1"/>
    <col min="8720" max="8720" width="10.25" style="11" bestFit="1" customWidth="1"/>
    <col min="8721" max="8721" width="7.5" style="11" customWidth="1"/>
    <col min="8722" max="8960" width="9" style="11"/>
    <col min="8961" max="8961" width="12.75" style="11" bestFit="1" customWidth="1"/>
    <col min="8962" max="8962" width="5" style="11" customWidth="1"/>
    <col min="8963" max="8963" width="6.875" style="11" customWidth="1"/>
    <col min="8964" max="8964" width="5.25" style="11" customWidth="1"/>
    <col min="8965" max="8965" width="7.75" style="11" customWidth="1"/>
    <col min="8966" max="8966" width="7.5" style="11" customWidth="1"/>
    <col min="8967" max="8967" width="3.75" style="11" customWidth="1"/>
    <col min="8968" max="8968" width="6.5" style="11" customWidth="1"/>
    <col min="8969" max="8969" width="7.875" style="11" customWidth="1"/>
    <col min="8970" max="8970" width="8.375" style="11" bestFit="1" customWidth="1"/>
    <col min="8971" max="8971" width="6.25" style="11" customWidth="1"/>
    <col min="8972" max="8972" width="18.5" style="11" bestFit="1" customWidth="1"/>
    <col min="8973" max="8973" width="10" style="11" bestFit="1" customWidth="1"/>
    <col min="8974" max="8974" width="25.375" style="11" bestFit="1" customWidth="1"/>
    <col min="8975" max="8975" width="28.5" style="11" bestFit="1" customWidth="1"/>
    <col min="8976" max="8976" width="10.25" style="11" bestFit="1" customWidth="1"/>
    <col min="8977" max="8977" width="7.5" style="11" customWidth="1"/>
    <col min="8978" max="9216" width="9" style="11"/>
    <col min="9217" max="9217" width="12.75" style="11" bestFit="1" customWidth="1"/>
    <col min="9218" max="9218" width="5" style="11" customWidth="1"/>
    <col min="9219" max="9219" width="6.875" style="11" customWidth="1"/>
    <col min="9220" max="9220" width="5.25" style="11" customWidth="1"/>
    <col min="9221" max="9221" width="7.75" style="11" customWidth="1"/>
    <col min="9222" max="9222" width="7.5" style="11" customWidth="1"/>
    <col min="9223" max="9223" width="3.75" style="11" customWidth="1"/>
    <col min="9224" max="9224" width="6.5" style="11" customWidth="1"/>
    <col min="9225" max="9225" width="7.875" style="11" customWidth="1"/>
    <col min="9226" max="9226" width="8.375" style="11" bestFit="1" customWidth="1"/>
    <col min="9227" max="9227" width="6.25" style="11" customWidth="1"/>
    <col min="9228" max="9228" width="18.5" style="11" bestFit="1" customWidth="1"/>
    <col min="9229" max="9229" width="10" style="11" bestFit="1" customWidth="1"/>
    <col min="9230" max="9230" width="25.375" style="11" bestFit="1" customWidth="1"/>
    <col min="9231" max="9231" width="28.5" style="11" bestFit="1" customWidth="1"/>
    <col min="9232" max="9232" width="10.25" style="11" bestFit="1" customWidth="1"/>
    <col min="9233" max="9233" width="7.5" style="11" customWidth="1"/>
    <col min="9234" max="9472" width="9" style="11"/>
    <col min="9473" max="9473" width="12.75" style="11" bestFit="1" customWidth="1"/>
    <col min="9474" max="9474" width="5" style="11" customWidth="1"/>
    <col min="9475" max="9475" width="6.875" style="11" customWidth="1"/>
    <col min="9476" max="9476" width="5.25" style="11" customWidth="1"/>
    <col min="9477" max="9477" width="7.75" style="11" customWidth="1"/>
    <col min="9478" max="9478" width="7.5" style="11" customWidth="1"/>
    <col min="9479" max="9479" width="3.75" style="11" customWidth="1"/>
    <col min="9480" max="9480" width="6.5" style="11" customWidth="1"/>
    <col min="9481" max="9481" width="7.875" style="11" customWidth="1"/>
    <col min="9482" max="9482" width="8.375" style="11" bestFit="1" customWidth="1"/>
    <col min="9483" max="9483" width="6.25" style="11" customWidth="1"/>
    <col min="9484" max="9484" width="18.5" style="11" bestFit="1" customWidth="1"/>
    <col min="9485" max="9485" width="10" style="11" bestFit="1" customWidth="1"/>
    <col min="9486" max="9486" width="25.375" style="11" bestFit="1" customWidth="1"/>
    <col min="9487" max="9487" width="28.5" style="11" bestFit="1" customWidth="1"/>
    <col min="9488" max="9488" width="10.25" style="11" bestFit="1" customWidth="1"/>
    <col min="9489" max="9489" width="7.5" style="11" customWidth="1"/>
    <col min="9490" max="9728" width="9" style="11"/>
    <col min="9729" max="9729" width="12.75" style="11" bestFit="1" customWidth="1"/>
    <col min="9730" max="9730" width="5" style="11" customWidth="1"/>
    <col min="9731" max="9731" width="6.875" style="11" customWidth="1"/>
    <col min="9732" max="9732" width="5.25" style="11" customWidth="1"/>
    <col min="9733" max="9733" width="7.75" style="11" customWidth="1"/>
    <col min="9734" max="9734" width="7.5" style="11" customWidth="1"/>
    <col min="9735" max="9735" width="3.75" style="11" customWidth="1"/>
    <col min="9736" max="9736" width="6.5" style="11" customWidth="1"/>
    <col min="9737" max="9737" width="7.875" style="11" customWidth="1"/>
    <col min="9738" max="9738" width="8.375" style="11" bestFit="1" customWidth="1"/>
    <col min="9739" max="9739" width="6.25" style="11" customWidth="1"/>
    <col min="9740" max="9740" width="18.5" style="11" bestFit="1" customWidth="1"/>
    <col min="9741" max="9741" width="10" style="11" bestFit="1" customWidth="1"/>
    <col min="9742" max="9742" width="25.375" style="11" bestFit="1" customWidth="1"/>
    <col min="9743" max="9743" width="28.5" style="11" bestFit="1" customWidth="1"/>
    <col min="9744" max="9744" width="10.25" style="11" bestFit="1" customWidth="1"/>
    <col min="9745" max="9745" width="7.5" style="11" customWidth="1"/>
    <col min="9746" max="9984" width="9" style="11"/>
    <col min="9985" max="9985" width="12.75" style="11" bestFit="1" customWidth="1"/>
    <col min="9986" max="9986" width="5" style="11" customWidth="1"/>
    <col min="9987" max="9987" width="6.875" style="11" customWidth="1"/>
    <col min="9988" max="9988" width="5.25" style="11" customWidth="1"/>
    <col min="9989" max="9989" width="7.75" style="11" customWidth="1"/>
    <col min="9990" max="9990" width="7.5" style="11" customWidth="1"/>
    <col min="9991" max="9991" width="3.75" style="11" customWidth="1"/>
    <col min="9992" max="9992" width="6.5" style="11" customWidth="1"/>
    <col min="9993" max="9993" width="7.875" style="11" customWidth="1"/>
    <col min="9994" max="9994" width="8.375" style="11" bestFit="1" customWidth="1"/>
    <col min="9995" max="9995" width="6.25" style="11" customWidth="1"/>
    <col min="9996" max="9996" width="18.5" style="11" bestFit="1" customWidth="1"/>
    <col min="9997" max="9997" width="10" style="11" bestFit="1" customWidth="1"/>
    <col min="9998" max="9998" width="25.375" style="11" bestFit="1" customWidth="1"/>
    <col min="9999" max="9999" width="28.5" style="11" bestFit="1" customWidth="1"/>
    <col min="10000" max="10000" width="10.25" style="11" bestFit="1" customWidth="1"/>
    <col min="10001" max="10001" width="7.5" style="11" customWidth="1"/>
    <col min="10002" max="10240" width="9" style="11"/>
    <col min="10241" max="10241" width="12.75" style="11" bestFit="1" customWidth="1"/>
    <col min="10242" max="10242" width="5" style="11" customWidth="1"/>
    <col min="10243" max="10243" width="6.875" style="11" customWidth="1"/>
    <col min="10244" max="10244" width="5.25" style="11" customWidth="1"/>
    <col min="10245" max="10245" width="7.75" style="11" customWidth="1"/>
    <col min="10246" max="10246" width="7.5" style="11" customWidth="1"/>
    <col min="10247" max="10247" width="3.75" style="11" customWidth="1"/>
    <col min="10248" max="10248" width="6.5" style="11" customWidth="1"/>
    <col min="10249" max="10249" width="7.875" style="11" customWidth="1"/>
    <col min="10250" max="10250" width="8.375" style="11" bestFit="1" customWidth="1"/>
    <col min="10251" max="10251" width="6.25" style="11" customWidth="1"/>
    <col min="10252" max="10252" width="18.5" style="11" bestFit="1" customWidth="1"/>
    <col min="10253" max="10253" width="10" style="11" bestFit="1" customWidth="1"/>
    <col min="10254" max="10254" width="25.375" style="11" bestFit="1" customWidth="1"/>
    <col min="10255" max="10255" width="28.5" style="11" bestFit="1" customWidth="1"/>
    <col min="10256" max="10256" width="10.25" style="11" bestFit="1" customWidth="1"/>
    <col min="10257" max="10257" width="7.5" style="11" customWidth="1"/>
    <col min="10258" max="10496" width="9" style="11"/>
    <col min="10497" max="10497" width="12.75" style="11" bestFit="1" customWidth="1"/>
    <col min="10498" max="10498" width="5" style="11" customWidth="1"/>
    <col min="10499" max="10499" width="6.875" style="11" customWidth="1"/>
    <col min="10500" max="10500" width="5.25" style="11" customWidth="1"/>
    <col min="10501" max="10501" width="7.75" style="11" customWidth="1"/>
    <col min="10502" max="10502" width="7.5" style="11" customWidth="1"/>
    <col min="10503" max="10503" width="3.75" style="11" customWidth="1"/>
    <col min="10504" max="10504" width="6.5" style="11" customWidth="1"/>
    <col min="10505" max="10505" width="7.875" style="11" customWidth="1"/>
    <col min="10506" max="10506" width="8.375" style="11" bestFit="1" customWidth="1"/>
    <col min="10507" max="10507" width="6.25" style="11" customWidth="1"/>
    <col min="10508" max="10508" width="18.5" style="11" bestFit="1" customWidth="1"/>
    <col min="10509" max="10509" width="10" style="11" bestFit="1" customWidth="1"/>
    <col min="10510" max="10510" width="25.375" style="11" bestFit="1" customWidth="1"/>
    <col min="10511" max="10511" width="28.5" style="11" bestFit="1" customWidth="1"/>
    <col min="10512" max="10512" width="10.25" style="11" bestFit="1" customWidth="1"/>
    <col min="10513" max="10513" width="7.5" style="11" customWidth="1"/>
    <col min="10514" max="10752" width="9" style="11"/>
    <col min="10753" max="10753" width="12.75" style="11" bestFit="1" customWidth="1"/>
    <col min="10754" max="10754" width="5" style="11" customWidth="1"/>
    <col min="10755" max="10755" width="6.875" style="11" customWidth="1"/>
    <col min="10756" max="10756" width="5.25" style="11" customWidth="1"/>
    <col min="10757" max="10757" width="7.75" style="11" customWidth="1"/>
    <col min="10758" max="10758" width="7.5" style="11" customWidth="1"/>
    <col min="10759" max="10759" width="3.75" style="11" customWidth="1"/>
    <col min="10760" max="10760" width="6.5" style="11" customWidth="1"/>
    <col min="10761" max="10761" width="7.875" style="11" customWidth="1"/>
    <col min="10762" max="10762" width="8.375" style="11" bestFit="1" customWidth="1"/>
    <col min="10763" max="10763" width="6.25" style="11" customWidth="1"/>
    <col min="10764" max="10764" width="18.5" style="11" bestFit="1" customWidth="1"/>
    <col min="10765" max="10765" width="10" style="11" bestFit="1" customWidth="1"/>
    <col min="10766" max="10766" width="25.375" style="11" bestFit="1" customWidth="1"/>
    <col min="10767" max="10767" width="28.5" style="11" bestFit="1" customWidth="1"/>
    <col min="10768" max="10768" width="10.25" style="11" bestFit="1" customWidth="1"/>
    <col min="10769" max="10769" width="7.5" style="11" customWidth="1"/>
    <col min="10770" max="11008" width="9" style="11"/>
    <col min="11009" max="11009" width="12.75" style="11" bestFit="1" customWidth="1"/>
    <col min="11010" max="11010" width="5" style="11" customWidth="1"/>
    <col min="11011" max="11011" width="6.875" style="11" customWidth="1"/>
    <col min="11012" max="11012" width="5.25" style="11" customWidth="1"/>
    <col min="11013" max="11013" width="7.75" style="11" customWidth="1"/>
    <col min="11014" max="11014" width="7.5" style="11" customWidth="1"/>
    <col min="11015" max="11015" width="3.75" style="11" customWidth="1"/>
    <col min="11016" max="11016" width="6.5" style="11" customWidth="1"/>
    <col min="11017" max="11017" width="7.875" style="11" customWidth="1"/>
    <col min="11018" max="11018" width="8.375" style="11" bestFit="1" customWidth="1"/>
    <col min="11019" max="11019" width="6.25" style="11" customWidth="1"/>
    <col min="11020" max="11020" width="18.5" style="11" bestFit="1" customWidth="1"/>
    <col min="11021" max="11021" width="10" style="11" bestFit="1" customWidth="1"/>
    <col min="11022" max="11022" width="25.375" style="11" bestFit="1" customWidth="1"/>
    <col min="11023" max="11023" width="28.5" style="11" bestFit="1" customWidth="1"/>
    <col min="11024" max="11024" width="10.25" style="11" bestFit="1" customWidth="1"/>
    <col min="11025" max="11025" width="7.5" style="11" customWidth="1"/>
    <col min="11026" max="11264" width="9" style="11"/>
    <col min="11265" max="11265" width="12.75" style="11" bestFit="1" customWidth="1"/>
    <col min="11266" max="11266" width="5" style="11" customWidth="1"/>
    <col min="11267" max="11267" width="6.875" style="11" customWidth="1"/>
    <col min="11268" max="11268" width="5.25" style="11" customWidth="1"/>
    <col min="11269" max="11269" width="7.75" style="11" customWidth="1"/>
    <col min="11270" max="11270" width="7.5" style="11" customWidth="1"/>
    <col min="11271" max="11271" width="3.75" style="11" customWidth="1"/>
    <col min="11272" max="11272" width="6.5" style="11" customWidth="1"/>
    <col min="11273" max="11273" width="7.875" style="11" customWidth="1"/>
    <col min="11274" max="11274" width="8.375" style="11" bestFit="1" customWidth="1"/>
    <col min="11275" max="11275" width="6.25" style="11" customWidth="1"/>
    <col min="11276" max="11276" width="18.5" style="11" bestFit="1" customWidth="1"/>
    <col min="11277" max="11277" width="10" style="11" bestFit="1" customWidth="1"/>
    <col min="11278" max="11278" width="25.375" style="11" bestFit="1" customWidth="1"/>
    <col min="11279" max="11279" width="28.5" style="11" bestFit="1" customWidth="1"/>
    <col min="11280" max="11280" width="10.25" style="11" bestFit="1" customWidth="1"/>
    <col min="11281" max="11281" width="7.5" style="11" customWidth="1"/>
    <col min="11282" max="11520" width="9" style="11"/>
    <col min="11521" max="11521" width="12.75" style="11" bestFit="1" customWidth="1"/>
    <col min="11522" max="11522" width="5" style="11" customWidth="1"/>
    <col min="11523" max="11523" width="6.875" style="11" customWidth="1"/>
    <col min="11524" max="11524" width="5.25" style="11" customWidth="1"/>
    <col min="11525" max="11525" width="7.75" style="11" customWidth="1"/>
    <col min="11526" max="11526" width="7.5" style="11" customWidth="1"/>
    <col min="11527" max="11527" width="3.75" style="11" customWidth="1"/>
    <col min="11528" max="11528" width="6.5" style="11" customWidth="1"/>
    <col min="11529" max="11529" width="7.875" style="11" customWidth="1"/>
    <col min="11530" max="11530" width="8.375" style="11" bestFit="1" customWidth="1"/>
    <col min="11531" max="11531" width="6.25" style="11" customWidth="1"/>
    <col min="11532" max="11532" width="18.5" style="11" bestFit="1" customWidth="1"/>
    <col min="11533" max="11533" width="10" style="11" bestFit="1" customWidth="1"/>
    <col min="11534" max="11534" width="25.375" style="11" bestFit="1" customWidth="1"/>
    <col min="11535" max="11535" width="28.5" style="11" bestFit="1" customWidth="1"/>
    <col min="11536" max="11536" width="10.25" style="11" bestFit="1" customWidth="1"/>
    <col min="11537" max="11537" width="7.5" style="11" customWidth="1"/>
    <col min="11538" max="11776" width="9" style="11"/>
    <col min="11777" max="11777" width="12.75" style="11" bestFit="1" customWidth="1"/>
    <col min="11778" max="11778" width="5" style="11" customWidth="1"/>
    <col min="11779" max="11779" width="6.875" style="11" customWidth="1"/>
    <col min="11780" max="11780" width="5.25" style="11" customWidth="1"/>
    <col min="11781" max="11781" width="7.75" style="11" customWidth="1"/>
    <col min="11782" max="11782" width="7.5" style="11" customWidth="1"/>
    <col min="11783" max="11783" width="3.75" style="11" customWidth="1"/>
    <col min="11784" max="11784" width="6.5" style="11" customWidth="1"/>
    <col min="11785" max="11785" width="7.875" style="11" customWidth="1"/>
    <col min="11786" max="11786" width="8.375" style="11" bestFit="1" customWidth="1"/>
    <col min="11787" max="11787" width="6.25" style="11" customWidth="1"/>
    <col min="11788" max="11788" width="18.5" style="11" bestFit="1" customWidth="1"/>
    <col min="11789" max="11789" width="10" style="11" bestFit="1" customWidth="1"/>
    <col min="11790" max="11790" width="25.375" style="11" bestFit="1" customWidth="1"/>
    <col min="11791" max="11791" width="28.5" style="11" bestFit="1" customWidth="1"/>
    <col min="11792" max="11792" width="10.25" style="11" bestFit="1" customWidth="1"/>
    <col min="11793" max="11793" width="7.5" style="11" customWidth="1"/>
    <col min="11794" max="12032" width="9" style="11"/>
    <col min="12033" max="12033" width="12.75" style="11" bestFit="1" customWidth="1"/>
    <col min="12034" max="12034" width="5" style="11" customWidth="1"/>
    <col min="12035" max="12035" width="6.875" style="11" customWidth="1"/>
    <col min="12036" max="12036" width="5.25" style="11" customWidth="1"/>
    <col min="12037" max="12037" width="7.75" style="11" customWidth="1"/>
    <col min="12038" max="12038" width="7.5" style="11" customWidth="1"/>
    <col min="12039" max="12039" width="3.75" style="11" customWidth="1"/>
    <col min="12040" max="12040" width="6.5" style="11" customWidth="1"/>
    <col min="12041" max="12041" width="7.875" style="11" customWidth="1"/>
    <col min="12042" max="12042" width="8.375" style="11" bestFit="1" customWidth="1"/>
    <col min="12043" max="12043" width="6.25" style="11" customWidth="1"/>
    <col min="12044" max="12044" width="18.5" style="11" bestFit="1" customWidth="1"/>
    <col min="12045" max="12045" width="10" style="11" bestFit="1" customWidth="1"/>
    <col min="12046" max="12046" width="25.375" style="11" bestFit="1" customWidth="1"/>
    <col min="12047" max="12047" width="28.5" style="11" bestFit="1" customWidth="1"/>
    <col min="12048" max="12048" width="10.25" style="11" bestFit="1" customWidth="1"/>
    <col min="12049" max="12049" width="7.5" style="11" customWidth="1"/>
    <col min="12050" max="12288" width="9" style="11"/>
    <col min="12289" max="12289" width="12.75" style="11" bestFit="1" customWidth="1"/>
    <col min="12290" max="12290" width="5" style="11" customWidth="1"/>
    <col min="12291" max="12291" width="6.875" style="11" customWidth="1"/>
    <col min="12292" max="12292" width="5.25" style="11" customWidth="1"/>
    <col min="12293" max="12293" width="7.75" style="11" customWidth="1"/>
    <col min="12294" max="12294" width="7.5" style="11" customWidth="1"/>
    <col min="12295" max="12295" width="3.75" style="11" customWidth="1"/>
    <col min="12296" max="12296" width="6.5" style="11" customWidth="1"/>
    <col min="12297" max="12297" width="7.875" style="11" customWidth="1"/>
    <col min="12298" max="12298" width="8.375" style="11" bestFit="1" customWidth="1"/>
    <col min="12299" max="12299" width="6.25" style="11" customWidth="1"/>
    <col min="12300" max="12300" width="18.5" style="11" bestFit="1" customWidth="1"/>
    <col min="12301" max="12301" width="10" style="11" bestFit="1" customWidth="1"/>
    <col min="12302" max="12302" width="25.375" style="11" bestFit="1" customWidth="1"/>
    <col min="12303" max="12303" width="28.5" style="11" bestFit="1" customWidth="1"/>
    <col min="12304" max="12304" width="10.25" style="11" bestFit="1" customWidth="1"/>
    <col min="12305" max="12305" width="7.5" style="11" customWidth="1"/>
    <col min="12306" max="12544" width="9" style="11"/>
    <col min="12545" max="12545" width="12.75" style="11" bestFit="1" customWidth="1"/>
    <col min="12546" max="12546" width="5" style="11" customWidth="1"/>
    <col min="12547" max="12547" width="6.875" style="11" customWidth="1"/>
    <col min="12548" max="12548" width="5.25" style="11" customWidth="1"/>
    <col min="12549" max="12549" width="7.75" style="11" customWidth="1"/>
    <col min="12550" max="12550" width="7.5" style="11" customWidth="1"/>
    <col min="12551" max="12551" width="3.75" style="11" customWidth="1"/>
    <col min="12552" max="12552" width="6.5" style="11" customWidth="1"/>
    <col min="12553" max="12553" width="7.875" style="11" customWidth="1"/>
    <col min="12554" max="12554" width="8.375" style="11" bestFit="1" customWidth="1"/>
    <col min="12555" max="12555" width="6.25" style="11" customWidth="1"/>
    <col min="12556" max="12556" width="18.5" style="11" bestFit="1" customWidth="1"/>
    <col min="12557" max="12557" width="10" style="11" bestFit="1" customWidth="1"/>
    <col min="12558" max="12558" width="25.375" style="11" bestFit="1" customWidth="1"/>
    <col min="12559" max="12559" width="28.5" style="11" bestFit="1" customWidth="1"/>
    <col min="12560" max="12560" width="10.25" style="11" bestFit="1" customWidth="1"/>
    <col min="12561" max="12561" width="7.5" style="11" customWidth="1"/>
    <col min="12562" max="12800" width="9" style="11"/>
    <col min="12801" max="12801" width="12.75" style="11" bestFit="1" customWidth="1"/>
    <col min="12802" max="12802" width="5" style="11" customWidth="1"/>
    <col min="12803" max="12803" width="6.875" style="11" customWidth="1"/>
    <col min="12804" max="12804" width="5.25" style="11" customWidth="1"/>
    <col min="12805" max="12805" width="7.75" style="11" customWidth="1"/>
    <col min="12806" max="12806" width="7.5" style="11" customWidth="1"/>
    <col min="12807" max="12807" width="3.75" style="11" customWidth="1"/>
    <col min="12808" max="12808" width="6.5" style="11" customWidth="1"/>
    <col min="12809" max="12809" width="7.875" style="11" customWidth="1"/>
    <col min="12810" max="12810" width="8.375" style="11" bestFit="1" customWidth="1"/>
    <col min="12811" max="12811" width="6.25" style="11" customWidth="1"/>
    <col min="12812" max="12812" width="18.5" style="11" bestFit="1" customWidth="1"/>
    <col min="12813" max="12813" width="10" style="11" bestFit="1" customWidth="1"/>
    <col min="12814" max="12814" width="25.375" style="11" bestFit="1" customWidth="1"/>
    <col min="12815" max="12815" width="28.5" style="11" bestFit="1" customWidth="1"/>
    <col min="12816" max="12816" width="10.25" style="11" bestFit="1" customWidth="1"/>
    <col min="12817" max="12817" width="7.5" style="11" customWidth="1"/>
    <col min="12818" max="13056" width="9" style="11"/>
    <col min="13057" max="13057" width="12.75" style="11" bestFit="1" customWidth="1"/>
    <col min="13058" max="13058" width="5" style="11" customWidth="1"/>
    <col min="13059" max="13059" width="6.875" style="11" customWidth="1"/>
    <col min="13060" max="13060" width="5.25" style="11" customWidth="1"/>
    <col min="13061" max="13061" width="7.75" style="11" customWidth="1"/>
    <col min="13062" max="13062" width="7.5" style="11" customWidth="1"/>
    <col min="13063" max="13063" width="3.75" style="11" customWidth="1"/>
    <col min="13064" max="13064" width="6.5" style="11" customWidth="1"/>
    <col min="13065" max="13065" width="7.875" style="11" customWidth="1"/>
    <col min="13066" max="13066" width="8.375" style="11" bestFit="1" customWidth="1"/>
    <col min="13067" max="13067" width="6.25" style="11" customWidth="1"/>
    <col min="13068" max="13068" width="18.5" style="11" bestFit="1" customWidth="1"/>
    <col min="13069" max="13069" width="10" style="11" bestFit="1" customWidth="1"/>
    <col min="13070" max="13070" width="25.375" style="11" bestFit="1" customWidth="1"/>
    <col min="13071" max="13071" width="28.5" style="11" bestFit="1" customWidth="1"/>
    <col min="13072" max="13072" width="10.25" style="11" bestFit="1" customWidth="1"/>
    <col min="13073" max="13073" width="7.5" style="11" customWidth="1"/>
    <col min="13074" max="13312" width="9" style="11"/>
    <col min="13313" max="13313" width="12.75" style="11" bestFit="1" customWidth="1"/>
    <col min="13314" max="13314" width="5" style="11" customWidth="1"/>
    <col min="13315" max="13315" width="6.875" style="11" customWidth="1"/>
    <col min="13316" max="13316" width="5.25" style="11" customWidth="1"/>
    <col min="13317" max="13317" width="7.75" style="11" customWidth="1"/>
    <col min="13318" max="13318" width="7.5" style="11" customWidth="1"/>
    <col min="13319" max="13319" width="3.75" style="11" customWidth="1"/>
    <col min="13320" max="13320" width="6.5" style="11" customWidth="1"/>
    <col min="13321" max="13321" width="7.875" style="11" customWidth="1"/>
    <col min="13322" max="13322" width="8.375" style="11" bestFit="1" customWidth="1"/>
    <col min="13323" max="13323" width="6.25" style="11" customWidth="1"/>
    <col min="13324" max="13324" width="18.5" style="11" bestFit="1" customWidth="1"/>
    <col min="13325" max="13325" width="10" style="11" bestFit="1" customWidth="1"/>
    <col min="13326" max="13326" width="25.375" style="11" bestFit="1" customWidth="1"/>
    <col min="13327" max="13327" width="28.5" style="11" bestFit="1" customWidth="1"/>
    <col min="13328" max="13328" width="10.25" style="11" bestFit="1" customWidth="1"/>
    <col min="13329" max="13329" width="7.5" style="11" customWidth="1"/>
    <col min="13330" max="13568" width="9" style="11"/>
    <col min="13569" max="13569" width="12.75" style="11" bestFit="1" customWidth="1"/>
    <col min="13570" max="13570" width="5" style="11" customWidth="1"/>
    <col min="13571" max="13571" width="6.875" style="11" customWidth="1"/>
    <col min="13572" max="13572" width="5.25" style="11" customWidth="1"/>
    <col min="13573" max="13573" width="7.75" style="11" customWidth="1"/>
    <col min="13574" max="13574" width="7.5" style="11" customWidth="1"/>
    <col min="13575" max="13575" width="3.75" style="11" customWidth="1"/>
    <col min="13576" max="13576" width="6.5" style="11" customWidth="1"/>
    <col min="13577" max="13577" width="7.875" style="11" customWidth="1"/>
    <col min="13578" max="13578" width="8.375" style="11" bestFit="1" customWidth="1"/>
    <col min="13579" max="13579" width="6.25" style="11" customWidth="1"/>
    <col min="13580" max="13580" width="18.5" style="11" bestFit="1" customWidth="1"/>
    <col min="13581" max="13581" width="10" style="11" bestFit="1" customWidth="1"/>
    <col min="13582" max="13582" width="25.375" style="11" bestFit="1" customWidth="1"/>
    <col min="13583" max="13583" width="28.5" style="11" bestFit="1" customWidth="1"/>
    <col min="13584" max="13584" width="10.25" style="11" bestFit="1" customWidth="1"/>
    <col min="13585" max="13585" width="7.5" style="11" customWidth="1"/>
    <col min="13586" max="13824" width="9" style="11"/>
    <col min="13825" max="13825" width="12.75" style="11" bestFit="1" customWidth="1"/>
    <col min="13826" max="13826" width="5" style="11" customWidth="1"/>
    <col min="13827" max="13827" width="6.875" style="11" customWidth="1"/>
    <col min="13828" max="13828" width="5.25" style="11" customWidth="1"/>
    <col min="13829" max="13829" width="7.75" style="11" customWidth="1"/>
    <col min="13830" max="13830" width="7.5" style="11" customWidth="1"/>
    <col min="13831" max="13831" width="3.75" style="11" customWidth="1"/>
    <col min="13832" max="13832" width="6.5" style="11" customWidth="1"/>
    <col min="13833" max="13833" width="7.875" style="11" customWidth="1"/>
    <col min="13834" max="13834" width="8.375" style="11" bestFit="1" customWidth="1"/>
    <col min="13835" max="13835" width="6.25" style="11" customWidth="1"/>
    <col min="13836" max="13836" width="18.5" style="11" bestFit="1" customWidth="1"/>
    <col min="13837" max="13837" width="10" style="11" bestFit="1" customWidth="1"/>
    <col min="13838" max="13838" width="25.375" style="11" bestFit="1" customWidth="1"/>
    <col min="13839" max="13839" width="28.5" style="11" bestFit="1" customWidth="1"/>
    <col min="13840" max="13840" width="10.25" style="11" bestFit="1" customWidth="1"/>
    <col min="13841" max="13841" width="7.5" style="11" customWidth="1"/>
    <col min="13842" max="14080" width="9" style="11"/>
    <col min="14081" max="14081" width="12.75" style="11" bestFit="1" customWidth="1"/>
    <col min="14082" max="14082" width="5" style="11" customWidth="1"/>
    <col min="14083" max="14083" width="6.875" style="11" customWidth="1"/>
    <col min="14084" max="14084" width="5.25" style="11" customWidth="1"/>
    <col min="14085" max="14085" width="7.75" style="11" customWidth="1"/>
    <col min="14086" max="14086" width="7.5" style="11" customWidth="1"/>
    <col min="14087" max="14087" width="3.75" style="11" customWidth="1"/>
    <col min="14088" max="14088" width="6.5" style="11" customWidth="1"/>
    <col min="14089" max="14089" width="7.875" style="11" customWidth="1"/>
    <col min="14090" max="14090" width="8.375" style="11" bestFit="1" customWidth="1"/>
    <col min="14091" max="14091" width="6.25" style="11" customWidth="1"/>
    <col min="14092" max="14092" width="18.5" style="11" bestFit="1" customWidth="1"/>
    <col min="14093" max="14093" width="10" style="11" bestFit="1" customWidth="1"/>
    <col min="14094" max="14094" width="25.375" style="11" bestFit="1" customWidth="1"/>
    <col min="14095" max="14095" width="28.5" style="11" bestFit="1" customWidth="1"/>
    <col min="14096" max="14096" width="10.25" style="11" bestFit="1" customWidth="1"/>
    <col min="14097" max="14097" width="7.5" style="11" customWidth="1"/>
    <col min="14098" max="14336" width="9" style="11"/>
    <col min="14337" max="14337" width="12.75" style="11" bestFit="1" customWidth="1"/>
    <col min="14338" max="14338" width="5" style="11" customWidth="1"/>
    <col min="14339" max="14339" width="6.875" style="11" customWidth="1"/>
    <col min="14340" max="14340" width="5.25" style="11" customWidth="1"/>
    <col min="14341" max="14341" width="7.75" style="11" customWidth="1"/>
    <col min="14342" max="14342" width="7.5" style="11" customWidth="1"/>
    <col min="14343" max="14343" width="3.75" style="11" customWidth="1"/>
    <col min="14344" max="14344" width="6.5" style="11" customWidth="1"/>
    <col min="14345" max="14345" width="7.875" style="11" customWidth="1"/>
    <col min="14346" max="14346" width="8.375" style="11" bestFit="1" customWidth="1"/>
    <col min="14347" max="14347" width="6.25" style="11" customWidth="1"/>
    <col min="14348" max="14348" width="18.5" style="11" bestFit="1" customWidth="1"/>
    <col min="14349" max="14349" width="10" style="11" bestFit="1" customWidth="1"/>
    <col min="14350" max="14350" width="25.375" style="11" bestFit="1" customWidth="1"/>
    <col min="14351" max="14351" width="28.5" style="11" bestFit="1" customWidth="1"/>
    <col min="14352" max="14352" width="10.25" style="11" bestFit="1" customWidth="1"/>
    <col min="14353" max="14353" width="7.5" style="11" customWidth="1"/>
    <col min="14354" max="14592" width="9" style="11"/>
    <col min="14593" max="14593" width="12.75" style="11" bestFit="1" customWidth="1"/>
    <col min="14594" max="14594" width="5" style="11" customWidth="1"/>
    <col min="14595" max="14595" width="6.875" style="11" customWidth="1"/>
    <col min="14596" max="14596" width="5.25" style="11" customWidth="1"/>
    <col min="14597" max="14597" width="7.75" style="11" customWidth="1"/>
    <col min="14598" max="14598" width="7.5" style="11" customWidth="1"/>
    <col min="14599" max="14599" width="3.75" style="11" customWidth="1"/>
    <col min="14600" max="14600" width="6.5" style="11" customWidth="1"/>
    <col min="14601" max="14601" width="7.875" style="11" customWidth="1"/>
    <col min="14602" max="14602" width="8.375" style="11" bestFit="1" customWidth="1"/>
    <col min="14603" max="14603" width="6.25" style="11" customWidth="1"/>
    <col min="14604" max="14604" width="18.5" style="11" bestFit="1" customWidth="1"/>
    <col min="14605" max="14605" width="10" style="11" bestFit="1" customWidth="1"/>
    <col min="14606" max="14606" width="25.375" style="11" bestFit="1" customWidth="1"/>
    <col min="14607" max="14607" width="28.5" style="11" bestFit="1" customWidth="1"/>
    <col min="14608" max="14608" width="10.25" style="11" bestFit="1" customWidth="1"/>
    <col min="14609" max="14609" width="7.5" style="11" customWidth="1"/>
    <col min="14610" max="14848" width="9" style="11"/>
    <col min="14849" max="14849" width="12.75" style="11" bestFit="1" customWidth="1"/>
    <col min="14850" max="14850" width="5" style="11" customWidth="1"/>
    <col min="14851" max="14851" width="6.875" style="11" customWidth="1"/>
    <col min="14852" max="14852" width="5.25" style="11" customWidth="1"/>
    <col min="14853" max="14853" width="7.75" style="11" customWidth="1"/>
    <col min="14854" max="14854" width="7.5" style="11" customWidth="1"/>
    <col min="14855" max="14855" width="3.75" style="11" customWidth="1"/>
    <col min="14856" max="14856" width="6.5" style="11" customWidth="1"/>
    <col min="14857" max="14857" width="7.875" style="11" customWidth="1"/>
    <col min="14858" max="14858" width="8.375" style="11" bestFit="1" customWidth="1"/>
    <col min="14859" max="14859" width="6.25" style="11" customWidth="1"/>
    <col min="14860" max="14860" width="18.5" style="11" bestFit="1" customWidth="1"/>
    <col min="14861" max="14861" width="10" style="11" bestFit="1" customWidth="1"/>
    <col min="14862" max="14862" width="25.375" style="11" bestFit="1" customWidth="1"/>
    <col min="14863" max="14863" width="28.5" style="11" bestFit="1" customWidth="1"/>
    <col min="14864" max="14864" width="10.25" style="11" bestFit="1" customWidth="1"/>
    <col min="14865" max="14865" width="7.5" style="11" customWidth="1"/>
    <col min="14866" max="15104" width="9" style="11"/>
    <col min="15105" max="15105" width="12.75" style="11" bestFit="1" customWidth="1"/>
    <col min="15106" max="15106" width="5" style="11" customWidth="1"/>
    <col min="15107" max="15107" width="6.875" style="11" customWidth="1"/>
    <col min="15108" max="15108" width="5.25" style="11" customWidth="1"/>
    <col min="15109" max="15109" width="7.75" style="11" customWidth="1"/>
    <col min="15110" max="15110" width="7.5" style="11" customWidth="1"/>
    <col min="15111" max="15111" width="3.75" style="11" customWidth="1"/>
    <col min="15112" max="15112" width="6.5" style="11" customWidth="1"/>
    <col min="15113" max="15113" width="7.875" style="11" customWidth="1"/>
    <col min="15114" max="15114" width="8.375" style="11" bestFit="1" customWidth="1"/>
    <col min="15115" max="15115" width="6.25" style="11" customWidth="1"/>
    <col min="15116" max="15116" width="18.5" style="11" bestFit="1" customWidth="1"/>
    <col min="15117" max="15117" width="10" style="11" bestFit="1" customWidth="1"/>
    <col min="15118" max="15118" width="25.375" style="11" bestFit="1" customWidth="1"/>
    <col min="15119" max="15119" width="28.5" style="11" bestFit="1" customWidth="1"/>
    <col min="15120" max="15120" width="10.25" style="11" bestFit="1" customWidth="1"/>
    <col min="15121" max="15121" width="7.5" style="11" customWidth="1"/>
    <col min="15122" max="15360" width="9" style="11"/>
    <col min="15361" max="15361" width="12.75" style="11" bestFit="1" customWidth="1"/>
    <col min="15362" max="15362" width="5" style="11" customWidth="1"/>
    <col min="15363" max="15363" width="6.875" style="11" customWidth="1"/>
    <col min="15364" max="15364" width="5.25" style="11" customWidth="1"/>
    <col min="15365" max="15365" width="7.75" style="11" customWidth="1"/>
    <col min="15366" max="15366" width="7.5" style="11" customWidth="1"/>
    <col min="15367" max="15367" width="3.75" style="11" customWidth="1"/>
    <col min="15368" max="15368" width="6.5" style="11" customWidth="1"/>
    <col min="15369" max="15369" width="7.875" style="11" customWidth="1"/>
    <col min="15370" max="15370" width="8.375" style="11" bestFit="1" customWidth="1"/>
    <col min="15371" max="15371" width="6.25" style="11" customWidth="1"/>
    <col min="15372" max="15372" width="18.5" style="11" bestFit="1" customWidth="1"/>
    <col min="15373" max="15373" width="10" style="11" bestFit="1" customWidth="1"/>
    <col min="15374" max="15374" width="25.375" style="11" bestFit="1" customWidth="1"/>
    <col min="15375" max="15375" width="28.5" style="11" bestFit="1" customWidth="1"/>
    <col min="15376" max="15376" width="10.25" style="11" bestFit="1" customWidth="1"/>
    <col min="15377" max="15377" width="7.5" style="11" customWidth="1"/>
    <col min="15378" max="15616" width="9" style="11"/>
    <col min="15617" max="15617" width="12.75" style="11" bestFit="1" customWidth="1"/>
    <col min="15618" max="15618" width="5" style="11" customWidth="1"/>
    <col min="15619" max="15619" width="6.875" style="11" customWidth="1"/>
    <col min="15620" max="15620" width="5.25" style="11" customWidth="1"/>
    <col min="15621" max="15621" width="7.75" style="11" customWidth="1"/>
    <col min="15622" max="15622" width="7.5" style="11" customWidth="1"/>
    <col min="15623" max="15623" width="3.75" style="11" customWidth="1"/>
    <col min="15624" max="15624" width="6.5" style="11" customWidth="1"/>
    <col min="15625" max="15625" width="7.875" style="11" customWidth="1"/>
    <col min="15626" max="15626" width="8.375" style="11" bestFit="1" customWidth="1"/>
    <col min="15627" max="15627" width="6.25" style="11" customWidth="1"/>
    <col min="15628" max="15628" width="18.5" style="11" bestFit="1" customWidth="1"/>
    <col min="15629" max="15629" width="10" style="11" bestFit="1" customWidth="1"/>
    <col min="15630" max="15630" width="25.375" style="11" bestFit="1" customWidth="1"/>
    <col min="15631" max="15631" width="28.5" style="11" bestFit="1" customWidth="1"/>
    <col min="15632" max="15632" width="10.25" style="11" bestFit="1" customWidth="1"/>
    <col min="15633" max="15633" width="7.5" style="11" customWidth="1"/>
    <col min="15634" max="15872" width="9" style="11"/>
    <col min="15873" max="15873" width="12.75" style="11" bestFit="1" customWidth="1"/>
    <col min="15874" max="15874" width="5" style="11" customWidth="1"/>
    <col min="15875" max="15875" width="6.875" style="11" customWidth="1"/>
    <col min="15876" max="15876" width="5.25" style="11" customWidth="1"/>
    <col min="15877" max="15877" width="7.75" style="11" customWidth="1"/>
    <col min="15878" max="15878" width="7.5" style="11" customWidth="1"/>
    <col min="15879" max="15879" width="3.75" style="11" customWidth="1"/>
    <col min="15880" max="15880" width="6.5" style="11" customWidth="1"/>
    <col min="15881" max="15881" width="7.875" style="11" customWidth="1"/>
    <col min="15882" max="15882" width="8.375" style="11" bestFit="1" customWidth="1"/>
    <col min="15883" max="15883" width="6.25" style="11" customWidth="1"/>
    <col min="15884" max="15884" width="18.5" style="11" bestFit="1" customWidth="1"/>
    <col min="15885" max="15885" width="10" style="11" bestFit="1" customWidth="1"/>
    <col min="15886" max="15886" width="25.375" style="11" bestFit="1" customWidth="1"/>
    <col min="15887" max="15887" width="28.5" style="11" bestFit="1" customWidth="1"/>
    <col min="15888" max="15888" width="10.25" style="11" bestFit="1" customWidth="1"/>
    <col min="15889" max="15889" width="7.5" style="11" customWidth="1"/>
    <col min="15890" max="16128" width="9" style="11"/>
    <col min="16129" max="16129" width="12.75" style="11" bestFit="1" customWidth="1"/>
    <col min="16130" max="16130" width="5" style="11" customWidth="1"/>
    <col min="16131" max="16131" width="6.875" style="11" customWidth="1"/>
    <col min="16132" max="16132" width="5.25" style="11" customWidth="1"/>
    <col min="16133" max="16133" width="7.75" style="11" customWidth="1"/>
    <col min="16134" max="16134" width="7.5" style="11" customWidth="1"/>
    <col min="16135" max="16135" width="3.75" style="11" customWidth="1"/>
    <col min="16136" max="16136" width="6.5" style="11" customWidth="1"/>
    <col min="16137" max="16137" width="7.875" style="11" customWidth="1"/>
    <col min="16138" max="16138" width="8.375" style="11" bestFit="1" customWidth="1"/>
    <col min="16139" max="16139" width="6.25" style="11" customWidth="1"/>
    <col min="16140" max="16140" width="18.5" style="11" bestFit="1" customWidth="1"/>
    <col min="16141" max="16141" width="10" style="11" bestFit="1" customWidth="1"/>
    <col min="16142" max="16142" width="25.375" style="11" bestFit="1" customWidth="1"/>
    <col min="16143" max="16143" width="28.5" style="11" bestFit="1" customWidth="1"/>
    <col min="16144" max="16144" width="10.25" style="11" bestFit="1" customWidth="1"/>
    <col min="16145" max="16145" width="7.5" style="11" customWidth="1"/>
    <col min="16146" max="16384" width="9" style="11"/>
  </cols>
  <sheetData>
    <row r="1" spans="1:17" ht="42.75" x14ac:dyDescent="0.2">
      <c r="A1" s="10" t="s">
        <v>1549</v>
      </c>
      <c r="B1" s="10" t="s">
        <v>407</v>
      </c>
      <c r="C1" s="10" t="s">
        <v>408</v>
      </c>
      <c r="D1" s="10" t="s">
        <v>1550</v>
      </c>
      <c r="E1" s="10" t="s">
        <v>1551</v>
      </c>
      <c r="F1" s="10" t="s">
        <v>1552</v>
      </c>
      <c r="G1" s="10" t="s">
        <v>1553</v>
      </c>
      <c r="H1" s="10" t="s">
        <v>1554</v>
      </c>
      <c r="I1" s="10" t="s">
        <v>1555</v>
      </c>
      <c r="J1" s="10" t="s">
        <v>1556</v>
      </c>
      <c r="K1" s="10" t="s">
        <v>1557</v>
      </c>
      <c r="L1" s="10" t="s">
        <v>1558</v>
      </c>
      <c r="M1" s="10" t="s">
        <v>1559</v>
      </c>
      <c r="N1" s="10" t="s">
        <v>1560</v>
      </c>
      <c r="O1" s="10" t="s">
        <v>1561</v>
      </c>
      <c r="P1" s="10" t="s">
        <v>1562</v>
      </c>
      <c r="Q1" s="10" t="s">
        <v>1563</v>
      </c>
    </row>
    <row r="2" spans="1:17" ht="14.25" x14ac:dyDescent="0.2">
      <c r="A2" s="12" t="s">
        <v>1564</v>
      </c>
      <c r="B2" s="13" t="s">
        <v>1565</v>
      </c>
      <c r="C2" s="12" t="s">
        <v>1019</v>
      </c>
      <c r="D2" s="12" t="s">
        <v>1566</v>
      </c>
      <c r="E2" s="12" t="s">
        <v>1567</v>
      </c>
      <c r="F2" s="12" t="s">
        <v>1568</v>
      </c>
      <c r="G2" s="12" t="s">
        <v>1569</v>
      </c>
      <c r="H2" s="12" t="s">
        <v>1567</v>
      </c>
      <c r="I2" s="12" t="s">
        <v>1567</v>
      </c>
      <c r="J2" s="13" t="s">
        <v>1567</v>
      </c>
      <c r="K2" s="13" t="s">
        <v>1570</v>
      </c>
      <c r="L2" s="14">
        <v>5.38</v>
      </c>
      <c r="M2" s="12" t="s">
        <v>1571</v>
      </c>
      <c r="N2" s="13" t="s">
        <v>1572</v>
      </c>
      <c r="O2" s="13" t="s">
        <v>1573</v>
      </c>
      <c r="P2" s="15">
        <v>42471</v>
      </c>
      <c r="Q2" s="12" t="s">
        <v>1574</v>
      </c>
    </row>
    <row r="3" spans="1:17" ht="14.25" x14ac:dyDescent="0.2">
      <c r="A3" s="12" t="s">
        <v>1564</v>
      </c>
      <c r="B3" s="13" t="s">
        <v>1565</v>
      </c>
      <c r="C3" s="12" t="s">
        <v>1019</v>
      </c>
      <c r="D3" s="12" t="s">
        <v>1566</v>
      </c>
      <c r="E3" s="12" t="s">
        <v>1567</v>
      </c>
      <c r="F3" s="12" t="s">
        <v>1568</v>
      </c>
      <c r="G3" s="12" t="s">
        <v>1569</v>
      </c>
      <c r="H3" s="12" t="s">
        <v>1567</v>
      </c>
      <c r="I3" s="12" t="s">
        <v>1567</v>
      </c>
      <c r="J3" s="13" t="s">
        <v>1567</v>
      </c>
      <c r="K3" s="13" t="s">
        <v>1575</v>
      </c>
      <c r="L3" s="14">
        <v>2.6</v>
      </c>
      <c r="M3" s="12" t="s">
        <v>1571</v>
      </c>
      <c r="N3" s="13" t="s">
        <v>1572</v>
      </c>
      <c r="O3" s="13" t="s">
        <v>1576</v>
      </c>
      <c r="P3" s="15">
        <v>42471</v>
      </c>
      <c r="Q3" s="12" t="s">
        <v>1574</v>
      </c>
    </row>
    <row r="4" spans="1:17" ht="14.25" x14ac:dyDescent="0.2">
      <c r="A4" s="12" t="s">
        <v>1577</v>
      </c>
      <c r="B4" s="13" t="s">
        <v>1565</v>
      </c>
      <c r="C4" s="12" t="s">
        <v>1019</v>
      </c>
      <c r="D4" s="12" t="s">
        <v>1566</v>
      </c>
      <c r="E4" s="12" t="s">
        <v>1567</v>
      </c>
      <c r="F4" s="12" t="s">
        <v>1568</v>
      </c>
      <c r="G4" s="12" t="s">
        <v>1578</v>
      </c>
      <c r="H4" s="12" t="s">
        <v>1567</v>
      </c>
      <c r="I4" s="12" t="s">
        <v>1567</v>
      </c>
      <c r="J4" s="13" t="s">
        <v>1567</v>
      </c>
      <c r="K4" s="13" t="s">
        <v>1579</v>
      </c>
      <c r="L4" s="14">
        <v>405.3</v>
      </c>
      <c r="M4" s="12" t="s">
        <v>1571</v>
      </c>
      <c r="N4" s="13" t="s">
        <v>1572</v>
      </c>
      <c r="O4" s="13" t="s">
        <v>1580</v>
      </c>
      <c r="P4" s="15">
        <v>42471</v>
      </c>
      <c r="Q4" s="12" t="s">
        <v>1574</v>
      </c>
    </row>
    <row r="5" spans="1:17" ht="14.25" x14ac:dyDescent="0.2">
      <c r="A5" s="12" t="s">
        <v>1577</v>
      </c>
      <c r="B5" s="13" t="s">
        <v>1565</v>
      </c>
      <c r="C5" s="12" t="s">
        <v>1019</v>
      </c>
      <c r="D5" s="12" t="s">
        <v>1581</v>
      </c>
      <c r="E5" s="12" t="s">
        <v>1567</v>
      </c>
      <c r="F5" s="12" t="s">
        <v>1568</v>
      </c>
      <c r="G5" s="12" t="s">
        <v>1582</v>
      </c>
      <c r="H5" s="12" t="s">
        <v>1567</v>
      </c>
      <c r="I5" s="12" t="s">
        <v>1567</v>
      </c>
      <c r="J5" s="13" t="s">
        <v>1567</v>
      </c>
      <c r="K5" s="13" t="s">
        <v>1579</v>
      </c>
      <c r="L5" s="14">
        <v>369.40000000000003</v>
      </c>
      <c r="M5" s="12" t="s">
        <v>1571</v>
      </c>
      <c r="N5" s="13" t="s">
        <v>1572</v>
      </c>
      <c r="O5" s="13" t="s">
        <v>1583</v>
      </c>
      <c r="P5" s="15">
        <v>42471</v>
      </c>
      <c r="Q5" s="12" t="s">
        <v>1574</v>
      </c>
    </row>
    <row r="6" spans="1:17" ht="14.25" x14ac:dyDescent="0.2">
      <c r="A6" s="12" t="s">
        <v>1577</v>
      </c>
      <c r="B6" s="13" t="s">
        <v>1565</v>
      </c>
      <c r="C6" s="12" t="s">
        <v>1019</v>
      </c>
      <c r="D6" s="12" t="s">
        <v>1584</v>
      </c>
      <c r="E6" s="12" t="s">
        <v>1567</v>
      </c>
      <c r="F6" s="12" t="s">
        <v>1568</v>
      </c>
      <c r="G6" s="12" t="s">
        <v>1582</v>
      </c>
      <c r="H6" s="12" t="s">
        <v>1567</v>
      </c>
      <c r="I6" s="12" t="s">
        <v>1567</v>
      </c>
      <c r="J6" s="13" t="s">
        <v>1567</v>
      </c>
      <c r="K6" s="13" t="s">
        <v>1579</v>
      </c>
      <c r="L6" s="14">
        <v>283.7</v>
      </c>
      <c r="M6" s="12" t="s">
        <v>1571</v>
      </c>
      <c r="N6" s="13" t="s">
        <v>1572</v>
      </c>
      <c r="O6" s="13" t="s">
        <v>1585</v>
      </c>
      <c r="P6" s="15">
        <v>42471</v>
      </c>
      <c r="Q6" s="12" t="s">
        <v>1574</v>
      </c>
    </row>
    <row r="7" spans="1:17" ht="14.25" x14ac:dyDescent="0.2">
      <c r="A7" s="12" t="s">
        <v>1577</v>
      </c>
      <c r="B7" s="13" t="s">
        <v>1565</v>
      </c>
      <c r="C7" s="12" t="s">
        <v>1019</v>
      </c>
      <c r="D7" s="12" t="s">
        <v>1584</v>
      </c>
      <c r="E7" s="12" t="s">
        <v>1567</v>
      </c>
      <c r="F7" s="12" t="s">
        <v>1568</v>
      </c>
      <c r="G7" s="12" t="s">
        <v>1582</v>
      </c>
      <c r="H7" s="12" t="s">
        <v>1567</v>
      </c>
      <c r="I7" s="12" t="s">
        <v>1567</v>
      </c>
      <c r="J7" s="13" t="s">
        <v>1567</v>
      </c>
      <c r="K7" s="13" t="s">
        <v>1579</v>
      </c>
      <c r="L7" s="14">
        <v>85.7</v>
      </c>
      <c r="M7" s="12" t="s">
        <v>1571</v>
      </c>
      <c r="N7" s="13" t="s">
        <v>1572</v>
      </c>
      <c r="O7" s="13" t="s">
        <v>1586</v>
      </c>
      <c r="P7" s="15">
        <v>42471</v>
      </c>
      <c r="Q7" s="12" t="s">
        <v>1574</v>
      </c>
    </row>
    <row r="8" spans="1:17" ht="14.25" x14ac:dyDescent="0.2">
      <c r="A8" s="12" t="s">
        <v>1564</v>
      </c>
      <c r="B8" s="13" t="s">
        <v>1565</v>
      </c>
      <c r="C8" s="12" t="s">
        <v>1019</v>
      </c>
      <c r="D8" s="12" t="s">
        <v>1566</v>
      </c>
      <c r="E8" s="12" t="s">
        <v>1567</v>
      </c>
      <c r="F8" s="12" t="s">
        <v>1568</v>
      </c>
      <c r="G8" s="12" t="s">
        <v>1569</v>
      </c>
      <c r="H8" s="12" t="s">
        <v>1567</v>
      </c>
      <c r="I8" s="12" t="s">
        <v>1567</v>
      </c>
      <c r="J8" s="13" t="s">
        <v>1567</v>
      </c>
      <c r="K8" s="13" t="s">
        <v>1570</v>
      </c>
      <c r="L8" s="14">
        <v>-30.16</v>
      </c>
      <c r="M8" s="12" t="s">
        <v>1571</v>
      </c>
      <c r="N8" s="13" t="s">
        <v>1572</v>
      </c>
      <c r="O8" s="13" t="s">
        <v>1587</v>
      </c>
      <c r="P8" s="15">
        <v>42471</v>
      </c>
      <c r="Q8" s="12" t="s">
        <v>1574</v>
      </c>
    </row>
    <row r="9" spans="1:17" ht="14.25" x14ac:dyDescent="0.2">
      <c r="A9" s="12" t="s">
        <v>1564</v>
      </c>
      <c r="B9" s="13" t="s">
        <v>1565</v>
      </c>
      <c r="C9" s="12" t="s">
        <v>1019</v>
      </c>
      <c r="D9" s="12" t="s">
        <v>1566</v>
      </c>
      <c r="E9" s="12" t="s">
        <v>1567</v>
      </c>
      <c r="F9" s="12" t="s">
        <v>1568</v>
      </c>
      <c r="G9" s="12" t="s">
        <v>1569</v>
      </c>
      <c r="H9" s="12" t="s">
        <v>1567</v>
      </c>
      <c r="I9" s="12" t="s">
        <v>1567</v>
      </c>
      <c r="J9" s="13" t="s">
        <v>1567</v>
      </c>
      <c r="K9" s="13" t="s">
        <v>1570</v>
      </c>
      <c r="L9" s="14">
        <v>1155.28</v>
      </c>
      <c r="M9" s="12" t="s">
        <v>1571</v>
      </c>
      <c r="N9" s="13" t="s">
        <v>1572</v>
      </c>
      <c r="O9" s="13" t="s">
        <v>1588</v>
      </c>
      <c r="P9" s="15">
        <v>42471</v>
      </c>
      <c r="Q9" s="12" t="s">
        <v>1574</v>
      </c>
    </row>
    <row r="10" spans="1:17" ht="14.25" x14ac:dyDescent="0.2">
      <c r="A10" s="12" t="s">
        <v>1564</v>
      </c>
      <c r="B10" s="13" t="s">
        <v>1565</v>
      </c>
      <c r="C10" s="12" t="s">
        <v>1019</v>
      </c>
      <c r="D10" s="12" t="s">
        <v>1566</v>
      </c>
      <c r="E10" s="12" t="s">
        <v>1567</v>
      </c>
      <c r="F10" s="12" t="s">
        <v>1568</v>
      </c>
      <c r="G10" s="12" t="s">
        <v>1569</v>
      </c>
      <c r="H10" s="12" t="s">
        <v>1567</v>
      </c>
      <c r="I10" s="12" t="s">
        <v>1567</v>
      </c>
      <c r="J10" s="13" t="s">
        <v>1567</v>
      </c>
      <c r="K10" s="13" t="s">
        <v>1570</v>
      </c>
      <c r="L10" s="14">
        <v>810.46</v>
      </c>
      <c r="M10" s="12" t="s">
        <v>1571</v>
      </c>
      <c r="N10" s="13" t="s">
        <v>1572</v>
      </c>
      <c r="O10" s="13" t="s">
        <v>1588</v>
      </c>
      <c r="P10" s="15">
        <v>42471</v>
      </c>
      <c r="Q10" s="12" t="s">
        <v>1574</v>
      </c>
    </row>
    <row r="11" spans="1:17" ht="14.25" x14ac:dyDescent="0.2">
      <c r="A11" s="12" t="s">
        <v>1564</v>
      </c>
      <c r="B11" s="13" t="s">
        <v>1565</v>
      </c>
      <c r="C11" s="12" t="s">
        <v>1019</v>
      </c>
      <c r="D11" s="12" t="s">
        <v>1566</v>
      </c>
      <c r="E11" s="12" t="s">
        <v>1567</v>
      </c>
      <c r="F11" s="12" t="s">
        <v>1568</v>
      </c>
      <c r="G11" s="12" t="s">
        <v>1569</v>
      </c>
      <c r="H11" s="12" t="s">
        <v>1567</v>
      </c>
      <c r="I11" s="12" t="s">
        <v>1567</v>
      </c>
      <c r="J11" s="13" t="s">
        <v>1567</v>
      </c>
      <c r="K11" s="13" t="s">
        <v>1570</v>
      </c>
      <c r="L11" s="14">
        <v>800.01</v>
      </c>
      <c r="M11" s="12" t="s">
        <v>1571</v>
      </c>
      <c r="N11" s="13" t="s">
        <v>1572</v>
      </c>
      <c r="O11" s="13" t="s">
        <v>1588</v>
      </c>
      <c r="P11" s="15">
        <v>42471</v>
      </c>
      <c r="Q11" s="12" t="s">
        <v>1574</v>
      </c>
    </row>
    <row r="12" spans="1:17" ht="14.25" x14ac:dyDescent="0.2">
      <c r="A12" s="12" t="s">
        <v>1564</v>
      </c>
      <c r="B12" s="13" t="s">
        <v>1565</v>
      </c>
      <c r="C12" s="12" t="s">
        <v>1019</v>
      </c>
      <c r="D12" s="12" t="s">
        <v>1566</v>
      </c>
      <c r="E12" s="12" t="s">
        <v>1567</v>
      </c>
      <c r="F12" s="12" t="s">
        <v>1568</v>
      </c>
      <c r="G12" s="12" t="s">
        <v>1569</v>
      </c>
      <c r="H12" s="12" t="s">
        <v>1567</v>
      </c>
      <c r="I12" s="12" t="s">
        <v>1567</v>
      </c>
      <c r="J12" s="13" t="s">
        <v>1567</v>
      </c>
      <c r="K12" s="13" t="s">
        <v>1570</v>
      </c>
      <c r="L12" s="14">
        <v>732.80000000000007</v>
      </c>
      <c r="M12" s="12" t="s">
        <v>1571</v>
      </c>
      <c r="N12" s="13" t="s">
        <v>1572</v>
      </c>
      <c r="O12" s="13" t="s">
        <v>1589</v>
      </c>
      <c r="P12" s="15">
        <v>42471</v>
      </c>
      <c r="Q12" s="12" t="s">
        <v>1574</v>
      </c>
    </row>
    <row r="13" spans="1:17" ht="14.25" x14ac:dyDescent="0.2">
      <c r="A13" s="12" t="s">
        <v>1564</v>
      </c>
      <c r="B13" s="13" t="s">
        <v>1565</v>
      </c>
      <c r="C13" s="12" t="s">
        <v>1019</v>
      </c>
      <c r="D13" s="12" t="s">
        <v>1566</v>
      </c>
      <c r="E13" s="12" t="s">
        <v>1567</v>
      </c>
      <c r="F13" s="12" t="s">
        <v>1568</v>
      </c>
      <c r="G13" s="12" t="s">
        <v>1569</v>
      </c>
      <c r="H13" s="12" t="s">
        <v>1567</v>
      </c>
      <c r="I13" s="12" t="s">
        <v>1567</v>
      </c>
      <c r="J13" s="13" t="s">
        <v>1567</v>
      </c>
      <c r="K13" s="13" t="s">
        <v>1570</v>
      </c>
      <c r="L13" s="14">
        <v>659.52</v>
      </c>
      <c r="M13" s="12" t="s">
        <v>1571</v>
      </c>
      <c r="N13" s="13" t="s">
        <v>1572</v>
      </c>
      <c r="O13" s="13" t="s">
        <v>1588</v>
      </c>
      <c r="P13" s="15">
        <v>42471</v>
      </c>
      <c r="Q13" s="12" t="s">
        <v>1574</v>
      </c>
    </row>
    <row r="14" spans="1:17" ht="14.25" x14ac:dyDescent="0.2">
      <c r="A14" s="12" t="s">
        <v>1590</v>
      </c>
      <c r="B14" s="13" t="s">
        <v>1565</v>
      </c>
      <c r="C14" s="12" t="s">
        <v>1019</v>
      </c>
      <c r="D14" s="12" t="s">
        <v>1591</v>
      </c>
      <c r="E14" s="12" t="s">
        <v>1567</v>
      </c>
      <c r="F14" s="12" t="s">
        <v>1568</v>
      </c>
      <c r="G14" s="12" t="s">
        <v>1578</v>
      </c>
      <c r="H14" s="12" t="s">
        <v>1567</v>
      </c>
      <c r="I14" s="12" t="s">
        <v>1567</v>
      </c>
      <c r="J14" s="13" t="s">
        <v>1567</v>
      </c>
      <c r="K14" s="13" t="s">
        <v>1579</v>
      </c>
      <c r="L14" s="14">
        <v>320.84000000000003</v>
      </c>
      <c r="M14" s="12" t="s">
        <v>1571</v>
      </c>
      <c r="N14" s="13" t="s">
        <v>1572</v>
      </c>
      <c r="O14" s="13" t="s">
        <v>1592</v>
      </c>
      <c r="P14" s="15">
        <v>42439</v>
      </c>
      <c r="Q14" s="12" t="s">
        <v>1574</v>
      </c>
    </row>
    <row r="15" spans="1:17" ht="14.25" x14ac:dyDescent="0.2">
      <c r="A15" s="12" t="s">
        <v>1590</v>
      </c>
      <c r="B15" s="13" t="s">
        <v>1565</v>
      </c>
      <c r="C15" s="12" t="s">
        <v>1019</v>
      </c>
      <c r="D15" s="12" t="s">
        <v>1591</v>
      </c>
      <c r="E15" s="12" t="s">
        <v>1567</v>
      </c>
      <c r="F15" s="12" t="s">
        <v>1568</v>
      </c>
      <c r="G15" s="12" t="s">
        <v>1578</v>
      </c>
      <c r="H15" s="12" t="s">
        <v>1567</v>
      </c>
      <c r="I15" s="12" t="s">
        <v>1567</v>
      </c>
      <c r="J15" s="13" t="s">
        <v>1567</v>
      </c>
      <c r="K15" s="13" t="s">
        <v>1579</v>
      </c>
      <c r="L15" s="14">
        <v>319.58</v>
      </c>
      <c r="M15" s="12" t="s">
        <v>1571</v>
      </c>
      <c r="N15" s="13" t="s">
        <v>1572</v>
      </c>
      <c r="O15" s="13" t="s">
        <v>1593</v>
      </c>
      <c r="P15" s="15">
        <v>42439</v>
      </c>
      <c r="Q15" s="12" t="s">
        <v>1574</v>
      </c>
    </row>
    <row r="16" spans="1:17" ht="14.25" x14ac:dyDescent="0.2">
      <c r="A16" s="12" t="s">
        <v>1590</v>
      </c>
      <c r="B16" s="13" t="s">
        <v>1565</v>
      </c>
      <c r="C16" s="12" t="s">
        <v>1019</v>
      </c>
      <c r="D16" s="12" t="s">
        <v>1591</v>
      </c>
      <c r="E16" s="12" t="s">
        <v>1567</v>
      </c>
      <c r="F16" s="12" t="s">
        <v>1568</v>
      </c>
      <c r="G16" s="12" t="s">
        <v>1578</v>
      </c>
      <c r="H16" s="12" t="s">
        <v>1567</v>
      </c>
      <c r="I16" s="12" t="s">
        <v>1567</v>
      </c>
      <c r="J16" s="13" t="s">
        <v>1567</v>
      </c>
      <c r="K16" s="13" t="s">
        <v>1579</v>
      </c>
      <c r="L16" s="14">
        <v>319.58</v>
      </c>
      <c r="M16" s="12" t="s">
        <v>1571</v>
      </c>
      <c r="N16" s="13" t="s">
        <v>1572</v>
      </c>
      <c r="O16" s="13" t="s">
        <v>1594</v>
      </c>
      <c r="P16" s="15">
        <v>42439</v>
      </c>
      <c r="Q16" s="12" t="s">
        <v>1574</v>
      </c>
    </row>
    <row r="17" spans="1:17" ht="14.25" x14ac:dyDescent="0.2">
      <c r="A17" s="12" t="s">
        <v>1590</v>
      </c>
      <c r="B17" s="13" t="s">
        <v>1565</v>
      </c>
      <c r="C17" s="12" t="s">
        <v>1019</v>
      </c>
      <c r="D17" s="12" t="s">
        <v>1591</v>
      </c>
      <c r="E17" s="12" t="s">
        <v>1567</v>
      </c>
      <c r="F17" s="12" t="s">
        <v>1568</v>
      </c>
      <c r="G17" s="12" t="s">
        <v>1578</v>
      </c>
      <c r="H17" s="12" t="s">
        <v>1567</v>
      </c>
      <c r="I17" s="12" t="s">
        <v>1567</v>
      </c>
      <c r="J17" s="13" t="s">
        <v>1567</v>
      </c>
      <c r="K17" s="13" t="s">
        <v>1579</v>
      </c>
      <c r="L17" s="14">
        <v>318.7</v>
      </c>
      <c r="M17" s="12" t="s">
        <v>1571</v>
      </c>
      <c r="N17" s="13" t="s">
        <v>1572</v>
      </c>
      <c r="O17" s="13" t="s">
        <v>1595</v>
      </c>
      <c r="P17" s="15">
        <v>42439</v>
      </c>
      <c r="Q17" s="12" t="s">
        <v>1574</v>
      </c>
    </row>
    <row r="18" spans="1:17" ht="14.25" x14ac:dyDescent="0.2">
      <c r="A18" s="12" t="s">
        <v>1590</v>
      </c>
      <c r="B18" s="13" t="s">
        <v>1565</v>
      </c>
      <c r="C18" s="12" t="s">
        <v>1019</v>
      </c>
      <c r="D18" s="12" t="s">
        <v>1584</v>
      </c>
      <c r="E18" s="12" t="s">
        <v>1567</v>
      </c>
      <c r="F18" s="12" t="s">
        <v>1568</v>
      </c>
      <c r="G18" s="12" t="s">
        <v>1582</v>
      </c>
      <c r="H18" s="12" t="s">
        <v>1567</v>
      </c>
      <c r="I18" s="12" t="s">
        <v>1567</v>
      </c>
      <c r="J18" s="13" t="s">
        <v>1567</v>
      </c>
      <c r="K18" s="13" t="s">
        <v>1579</v>
      </c>
      <c r="L18" s="14">
        <v>205.99</v>
      </c>
      <c r="M18" s="12" t="s">
        <v>1571</v>
      </c>
      <c r="N18" s="13" t="s">
        <v>1572</v>
      </c>
      <c r="O18" s="13" t="s">
        <v>1596</v>
      </c>
      <c r="P18" s="15">
        <v>42439</v>
      </c>
      <c r="Q18" s="12" t="s">
        <v>1574</v>
      </c>
    </row>
    <row r="19" spans="1:17" ht="14.25" x14ac:dyDescent="0.2">
      <c r="A19" s="12" t="s">
        <v>1597</v>
      </c>
      <c r="B19" s="13" t="s">
        <v>1565</v>
      </c>
      <c r="C19" s="12" t="s">
        <v>1019</v>
      </c>
      <c r="D19" s="12" t="s">
        <v>1566</v>
      </c>
      <c r="E19" s="12" t="s">
        <v>1567</v>
      </c>
      <c r="F19" s="12" t="s">
        <v>1568</v>
      </c>
      <c r="G19" s="12" t="s">
        <v>1569</v>
      </c>
      <c r="H19" s="12" t="s">
        <v>1567</v>
      </c>
      <c r="I19" s="12" t="s">
        <v>1567</v>
      </c>
      <c r="J19" s="13" t="s">
        <v>1567</v>
      </c>
      <c r="K19" s="13" t="s">
        <v>1570</v>
      </c>
      <c r="L19" s="14">
        <v>-7.43</v>
      </c>
      <c r="M19" s="12" t="s">
        <v>1571</v>
      </c>
      <c r="N19" s="13" t="s">
        <v>1572</v>
      </c>
      <c r="O19" s="13" t="s">
        <v>1598</v>
      </c>
      <c r="P19" s="15">
        <v>42439</v>
      </c>
      <c r="Q19" s="12" t="s">
        <v>1574</v>
      </c>
    </row>
    <row r="20" spans="1:17" ht="14.25" x14ac:dyDescent="0.2">
      <c r="A20" s="12" t="s">
        <v>1597</v>
      </c>
      <c r="B20" s="13" t="s">
        <v>1565</v>
      </c>
      <c r="C20" s="12" t="s">
        <v>1019</v>
      </c>
      <c r="D20" s="12" t="s">
        <v>1566</v>
      </c>
      <c r="E20" s="12" t="s">
        <v>1567</v>
      </c>
      <c r="F20" s="12" t="s">
        <v>1568</v>
      </c>
      <c r="G20" s="12" t="s">
        <v>1569</v>
      </c>
      <c r="H20" s="12" t="s">
        <v>1567</v>
      </c>
      <c r="I20" s="12" t="s">
        <v>1567</v>
      </c>
      <c r="J20" s="13" t="s">
        <v>1567</v>
      </c>
      <c r="K20" s="13" t="s">
        <v>1570</v>
      </c>
      <c r="L20" s="14">
        <v>-7.41</v>
      </c>
      <c r="M20" s="12" t="s">
        <v>1571</v>
      </c>
      <c r="N20" s="13" t="s">
        <v>1572</v>
      </c>
      <c r="O20" s="13" t="s">
        <v>1598</v>
      </c>
      <c r="P20" s="15">
        <v>42439</v>
      </c>
      <c r="Q20" s="12" t="s">
        <v>1574</v>
      </c>
    </row>
    <row r="21" spans="1:17" ht="14.25" x14ac:dyDescent="0.2">
      <c r="A21" s="12" t="s">
        <v>1597</v>
      </c>
      <c r="B21" s="13" t="s">
        <v>1565</v>
      </c>
      <c r="C21" s="12" t="s">
        <v>1019</v>
      </c>
      <c r="D21" s="12" t="s">
        <v>1566</v>
      </c>
      <c r="E21" s="12" t="s">
        <v>1567</v>
      </c>
      <c r="F21" s="12" t="s">
        <v>1568</v>
      </c>
      <c r="G21" s="12" t="s">
        <v>1569</v>
      </c>
      <c r="H21" s="12" t="s">
        <v>1567</v>
      </c>
      <c r="I21" s="12" t="s">
        <v>1567</v>
      </c>
      <c r="J21" s="13" t="s">
        <v>1567</v>
      </c>
      <c r="K21" s="13" t="s">
        <v>1570</v>
      </c>
      <c r="L21" s="14">
        <v>1526.84</v>
      </c>
      <c r="M21" s="12" t="s">
        <v>1571</v>
      </c>
      <c r="N21" s="13" t="s">
        <v>1572</v>
      </c>
      <c r="O21" s="13" t="s">
        <v>1599</v>
      </c>
      <c r="P21" s="15">
        <v>42439</v>
      </c>
      <c r="Q21" s="12" t="s">
        <v>1574</v>
      </c>
    </row>
    <row r="22" spans="1:17" ht="14.25" x14ac:dyDescent="0.2">
      <c r="A22" s="12" t="s">
        <v>1597</v>
      </c>
      <c r="B22" s="13" t="s">
        <v>1565</v>
      </c>
      <c r="C22" s="12" t="s">
        <v>1019</v>
      </c>
      <c r="D22" s="12" t="s">
        <v>1566</v>
      </c>
      <c r="E22" s="12" t="s">
        <v>1567</v>
      </c>
      <c r="F22" s="12" t="s">
        <v>1568</v>
      </c>
      <c r="G22" s="12" t="s">
        <v>1569</v>
      </c>
      <c r="H22" s="12" t="s">
        <v>1567</v>
      </c>
      <c r="I22" s="12" t="s">
        <v>1567</v>
      </c>
      <c r="J22" s="13" t="s">
        <v>1567</v>
      </c>
      <c r="K22" s="13" t="s">
        <v>1600</v>
      </c>
      <c r="L22" s="14">
        <v>665.7</v>
      </c>
      <c r="M22" s="12" t="s">
        <v>1571</v>
      </c>
      <c r="N22" s="13" t="s">
        <v>1572</v>
      </c>
      <c r="O22" s="13" t="s">
        <v>1601</v>
      </c>
      <c r="P22" s="15">
        <v>42439</v>
      </c>
      <c r="Q22" s="12" t="s">
        <v>1574</v>
      </c>
    </row>
    <row r="23" spans="1:17" ht="14.25" x14ac:dyDescent="0.2">
      <c r="A23" s="12" t="s">
        <v>1597</v>
      </c>
      <c r="B23" s="13" t="s">
        <v>1565</v>
      </c>
      <c r="C23" s="12" t="s">
        <v>1019</v>
      </c>
      <c r="D23" s="12" t="s">
        <v>1566</v>
      </c>
      <c r="E23" s="12" t="s">
        <v>1567</v>
      </c>
      <c r="F23" s="12" t="s">
        <v>1568</v>
      </c>
      <c r="G23" s="12" t="s">
        <v>1569</v>
      </c>
      <c r="H23" s="12" t="s">
        <v>1567</v>
      </c>
      <c r="I23" s="12" t="s">
        <v>1567</v>
      </c>
      <c r="J23" s="13" t="s">
        <v>1567</v>
      </c>
      <c r="K23" s="13" t="s">
        <v>1570</v>
      </c>
      <c r="L23" s="14">
        <v>626.91999999999996</v>
      </c>
      <c r="M23" s="12" t="s">
        <v>1571</v>
      </c>
      <c r="N23" s="13" t="s">
        <v>1572</v>
      </c>
      <c r="O23" s="13" t="s">
        <v>1602</v>
      </c>
      <c r="P23" s="15">
        <v>42439</v>
      </c>
      <c r="Q23" s="12" t="s">
        <v>1574</v>
      </c>
    </row>
    <row r="24" spans="1:17" ht="14.25" x14ac:dyDescent="0.2">
      <c r="A24" s="12" t="s">
        <v>1597</v>
      </c>
      <c r="B24" s="13" t="s">
        <v>1565</v>
      </c>
      <c r="C24" s="12" t="s">
        <v>1019</v>
      </c>
      <c r="D24" s="12" t="s">
        <v>1566</v>
      </c>
      <c r="E24" s="12" t="s">
        <v>1567</v>
      </c>
      <c r="F24" s="12" t="s">
        <v>1568</v>
      </c>
      <c r="G24" s="12" t="s">
        <v>1569</v>
      </c>
      <c r="H24" s="12" t="s">
        <v>1567</v>
      </c>
      <c r="I24" s="12" t="s">
        <v>1567</v>
      </c>
      <c r="J24" s="13" t="s">
        <v>1567</v>
      </c>
      <c r="K24" s="13" t="s">
        <v>1570</v>
      </c>
      <c r="L24" s="14">
        <v>616.19000000000005</v>
      </c>
      <c r="M24" s="12" t="s">
        <v>1571</v>
      </c>
      <c r="N24" s="13" t="s">
        <v>1572</v>
      </c>
      <c r="O24" s="13" t="s">
        <v>1603</v>
      </c>
      <c r="P24" s="15">
        <v>42439</v>
      </c>
      <c r="Q24" s="12" t="s">
        <v>1574</v>
      </c>
    </row>
    <row r="25" spans="1:17" ht="14.25" x14ac:dyDescent="0.2">
      <c r="A25" s="12" t="s">
        <v>1597</v>
      </c>
      <c r="B25" s="13" t="s">
        <v>1565</v>
      </c>
      <c r="C25" s="12" t="s">
        <v>1019</v>
      </c>
      <c r="D25" s="12" t="s">
        <v>1566</v>
      </c>
      <c r="E25" s="12" t="s">
        <v>1567</v>
      </c>
      <c r="F25" s="12" t="s">
        <v>1568</v>
      </c>
      <c r="G25" s="12" t="s">
        <v>1569</v>
      </c>
      <c r="H25" s="12" t="s">
        <v>1567</v>
      </c>
      <c r="I25" s="12" t="s">
        <v>1567</v>
      </c>
      <c r="J25" s="13" t="s">
        <v>1567</v>
      </c>
      <c r="K25" s="13" t="s">
        <v>1570</v>
      </c>
      <c r="L25" s="14">
        <v>544.85</v>
      </c>
      <c r="M25" s="12" t="s">
        <v>1571</v>
      </c>
      <c r="N25" s="13" t="s">
        <v>1572</v>
      </c>
      <c r="O25" s="13" t="s">
        <v>1604</v>
      </c>
      <c r="P25" s="15">
        <v>42439</v>
      </c>
      <c r="Q25" s="12" t="s">
        <v>1574</v>
      </c>
    </row>
    <row r="26" spans="1:17" ht="14.25" x14ac:dyDescent="0.2">
      <c r="A26" s="12" t="s">
        <v>1597</v>
      </c>
      <c r="B26" s="13" t="s">
        <v>1565</v>
      </c>
      <c r="C26" s="12" t="s">
        <v>1019</v>
      </c>
      <c r="D26" s="12" t="s">
        <v>1566</v>
      </c>
      <c r="E26" s="12" t="s">
        <v>1567</v>
      </c>
      <c r="F26" s="12" t="s">
        <v>1568</v>
      </c>
      <c r="G26" s="12" t="s">
        <v>1569</v>
      </c>
      <c r="H26" s="12" t="s">
        <v>1567</v>
      </c>
      <c r="I26" s="12" t="s">
        <v>1567</v>
      </c>
      <c r="J26" s="13" t="s">
        <v>1567</v>
      </c>
      <c r="K26" s="13" t="s">
        <v>1570</v>
      </c>
      <c r="L26" s="14">
        <v>512.27</v>
      </c>
      <c r="M26" s="12" t="s">
        <v>1571</v>
      </c>
      <c r="N26" s="13" t="s">
        <v>1572</v>
      </c>
      <c r="O26" s="13" t="s">
        <v>1605</v>
      </c>
      <c r="P26" s="15">
        <v>42439</v>
      </c>
      <c r="Q26" s="12" t="s">
        <v>1574</v>
      </c>
    </row>
    <row r="27" spans="1:17" ht="14.25" x14ac:dyDescent="0.2">
      <c r="A27" s="12" t="s">
        <v>1597</v>
      </c>
      <c r="B27" s="13" t="s">
        <v>1565</v>
      </c>
      <c r="C27" s="12" t="s">
        <v>1019</v>
      </c>
      <c r="D27" s="12" t="s">
        <v>1566</v>
      </c>
      <c r="E27" s="12" t="s">
        <v>1567</v>
      </c>
      <c r="F27" s="12" t="s">
        <v>1568</v>
      </c>
      <c r="G27" s="12" t="s">
        <v>1569</v>
      </c>
      <c r="H27" s="12" t="s">
        <v>1567</v>
      </c>
      <c r="I27" s="12" t="s">
        <v>1567</v>
      </c>
      <c r="J27" s="13" t="s">
        <v>1567</v>
      </c>
      <c r="K27" s="13" t="s">
        <v>1570</v>
      </c>
      <c r="L27" s="14">
        <v>475.54</v>
      </c>
      <c r="M27" s="12" t="s">
        <v>1571</v>
      </c>
      <c r="N27" s="13" t="s">
        <v>1572</v>
      </c>
      <c r="O27" s="13" t="s">
        <v>1603</v>
      </c>
      <c r="P27" s="15">
        <v>42439</v>
      </c>
      <c r="Q27" s="12" t="s">
        <v>1574</v>
      </c>
    </row>
    <row r="28" spans="1:17" ht="14.25" x14ac:dyDescent="0.2">
      <c r="A28" s="12" t="s">
        <v>1597</v>
      </c>
      <c r="B28" s="13" t="s">
        <v>1565</v>
      </c>
      <c r="C28" s="12" t="s">
        <v>1019</v>
      </c>
      <c r="D28" s="12" t="s">
        <v>1566</v>
      </c>
      <c r="E28" s="12" t="s">
        <v>1567</v>
      </c>
      <c r="F28" s="12" t="s">
        <v>1568</v>
      </c>
      <c r="G28" s="12" t="s">
        <v>1569</v>
      </c>
      <c r="H28" s="12" t="s">
        <v>1567</v>
      </c>
      <c r="I28" s="12" t="s">
        <v>1567</v>
      </c>
      <c r="J28" s="13" t="s">
        <v>1567</v>
      </c>
      <c r="K28" s="13" t="s">
        <v>1570</v>
      </c>
      <c r="L28" s="14">
        <v>458.52</v>
      </c>
      <c r="M28" s="12" t="s">
        <v>1571</v>
      </c>
      <c r="N28" s="13" t="s">
        <v>1572</v>
      </c>
      <c r="O28" s="13" t="s">
        <v>1573</v>
      </c>
      <c r="P28" s="15">
        <v>42439</v>
      </c>
      <c r="Q28" s="12" t="s">
        <v>1574</v>
      </c>
    </row>
    <row r="29" spans="1:17" ht="14.25" x14ac:dyDescent="0.2">
      <c r="A29" s="12" t="s">
        <v>1597</v>
      </c>
      <c r="B29" s="13" t="s">
        <v>1565</v>
      </c>
      <c r="C29" s="12" t="s">
        <v>1019</v>
      </c>
      <c r="D29" s="12" t="s">
        <v>1566</v>
      </c>
      <c r="E29" s="12" t="s">
        <v>1567</v>
      </c>
      <c r="F29" s="12" t="s">
        <v>1568</v>
      </c>
      <c r="G29" s="12" t="s">
        <v>1569</v>
      </c>
      <c r="H29" s="12" t="s">
        <v>1567</v>
      </c>
      <c r="I29" s="12" t="s">
        <v>1567</v>
      </c>
      <c r="J29" s="13" t="s">
        <v>1567</v>
      </c>
      <c r="K29" s="13" t="s">
        <v>1570</v>
      </c>
      <c r="L29" s="14">
        <v>420.56</v>
      </c>
      <c r="M29" s="12" t="s">
        <v>1571</v>
      </c>
      <c r="N29" s="13" t="s">
        <v>1572</v>
      </c>
      <c r="O29" s="13" t="s">
        <v>1606</v>
      </c>
      <c r="P29" s="15">
        <v>42439</v>
      </c>
      <c r="Q29" s="12" t="s">
        <v>1574</v>
      </c>
    </row>
    <row r="30" spans="1:17" ht="14.25" x14ac:dyDescent="0.2">
      <c r="A30" s="12" t="s">
        <v>1597</v>
      </c>
      <c r="B30" s="13" t="s">
        <v>1565</v>
      </c>
      <c r="C30" s="12" t="s">
        <v>1019</v>
      </c>
      <c r="D30" s="12" t="s">
        <v>1566</v>
      </c>
      <c r="E30" s="12" t="s">
        <v>1567</v>
      </c>
      <c r="F30" s="12" t="s">
        <v>1568</v>
      </c>
      <c r="G30" s="12" t="s">
        <v>1569</v>
      </c>
      <c r="H30" s="12" t="s">
        <v>1567</v>
      </c>
      <c r="I30" s="12" t="s">
        <v>1567</v>
      </c>
      <c r="J30" s="13" t="s">
        <v>1567</v>
      </c>
      <c r="K30" s="13" t="s">
        <v>1575</v>
      </c>
      <c r="L30" s="14">
        <v>408.39</v>
      </c>
      <c r="M30" s="12" t="s">
        <v>1571</v>
      </c>
      <c r="N30" s="13" t="s">
        <v>1572</v>
      </c>
      <c r="O30" s="13" t="s">
        <v>1607</v>
      </c>
      <c r="P30" s="15">
        <v>42439</v>
      </c>
      <c r="Q30" s="12" t="s">
        <v>1574</v>
      </c>
    </row>
    <row r="31" spans="1:17" ht="14.25" x14ac:dyDescent="0.2">
      <c r="A31" s="12" t="s">
        <v>1597</v>
      </c>
      <c r="B31" s="13" t="s">
        <v>1565</v>
      </c>
      <c r="C31" s="12" t="s">
        <v>1019</v>
      </c>
      <c r="D31" s="12" t="s">
        <v>1566</v>
      </c>
      <c r="E31" s="12" t="s">
        <v>1567</v>
      </c>
      <c r="F31" s="12" t="s">
        <v>1568</v>
      </c>
      <c r="G31" s="12" t="s">
        <v>1569</v>
      </c>
      <c r="H31" s="12" t="s">
        <v>1567</v>
      </c>
      <c r="I31" s="12" t="s">
        <v>1567</v>
      </c>
      <c r="J31" s="13" t="s">
        <v>1567</v>
      </c>
      <c r="K31" s="13" t="s">
        <v>1570</v>
      </c>
      <c r="L31" s="14">
        <v>404</v>
      </c>
      <c r="M31" s="12" t="s">
        <v>1571</v>
      </c>
      <c r="N31" s="13" t="s">
        <v>1572</v>
      </c>
      <c r="O31" s="13" t="s">
        <v>1608</v>
      </c>
      <c r="P31" s="15">
        <v>42439</v>
      </c>
      <c r="Q31" s="12" t="s">
        <v>1574</v>
      </c>
    </row>
    <row r="32" spans="1:17" ht="14.25" x14ac:dyDescent="0.2">
      <c r="A32" s="12" t="s">
        <v>1597</v>
      </c>
      <c r="B32" s="13" t="s">
        <v>1565</v>
      </c>
      <c r="C32" s="12" t="s">
        <v>1019</v>
      </c>
      <c r="D32" s="12" t="s">
        <v>1566</v>
      </c>
      <c r="E32" s="12" t="s">
        <v>1567</v>
      </c>
      <c r="F32" s="12" t="s">
        <v>1568</v>
      </c>
      <c r="G32" s="12" t="s">
        <v>1569</v>
      </c>
      <c r="H32" s="12" t="s">
        <v>1567</v>
      </c>
      <c r="I32" s="12" t="s">
        <v>1567</v>
      </c>
      <c r="J32" s="13" t="s">
        <v>1567</v>
      </c>
      <c r="K32" s="13" t="s">
        <v>1570</v>
      </c>
      <c r="L32" s="14">
        <v>390.81</v>
      </c>
      <c r="M32" s="12" t="s">
        <v>1571</v>
      </c>
      <c r="N32" s="13" t="s">
        <v>1572</v>
      </c>
      <c r="O32" s="13" t="s">
        <v>1609</v>
      </c>
      <c r="P32" s="15">
        <v>42439</v>
      </c>
      <c r="Q32" s="12" t="s">
        <v>1574</v>
      </c>
    </row>
    <row r="33" spans="1:17" ht="14.25" x14ac:dyDescent="0.2">
      <c r="A33" s="12" t="s">
        <v>1597</v>
      </c>
      <c r="B33" s="13" t="s">
        <v>1565</v>
      </c>
      <c r="C33" s="12" t="s">
        <v>1019</v>
      </c>
      <c r="D33" s="12" t="s">
        <v>1566</v>
      </c>
      <c r="E33" s="12" t="s">
        <v>1567</v>
      </c>
      <c r="F33" s="12" t="s">
        <v>1568</v>
      </c>
      <c r="G33" s="12" t="s">
        <v>1569</v>
      </c>
      <c r="H33" s="12" t="s">
        <v>1567</v>
      </c>
      <c r="I33" s="12" t="s">
        <v>1567</v>
      </c>
      <c r="J33" s="13" t="s">
        <v>1567</v>
      </c>
      <c r="K33" s="13" t="s">
        <v>1570</v>
      </c>
      <c r="L33" s="14">
        <v>373.94</v>
      </c>
      <c r="M33" s="12" t="s">
        <v>1571</v>
      </c>
      <c r="N33" s="13" t="s">
        <v>1572</v>
      </c>
      <c r="O33" s="13" t="s">
        <v>1603</v>
      </c>
      <c r="P33" s="15">
        <v>42439</v>
      </c>
      <c r="Q33" s="12" t="s">
        <v>1574</v>
      </c>
    </row>
    <row r="34" spans="1:17" ht="14.25" x14ac:dyDescent="0.2">
      <c r="A34" s="12" t="s">
        <v>1610</v>
      </c>
      <c r="B34" s="13" t="s">
        <v>1565</v>
      </c>
      <c r="C34" s="12" t="s">
        <v>1019</v>
      </c>
      <c r="D34" s="12" t="s">
        <v>1566</v>
      </c>
      <c r="E34" s="12" t="s">
        <v>1567</v>
      </c>
      <c r="F34" s="12" t="s">
        <v>1568</v>
      </c>
      <c r="G34" s="12" t="s">
        <v>1578</v>
      </c>
      <c r="H34" s="12" t="s">
        <v>1567</v>
      </c>
      <c r="I34" s="12" t="s">
        <v>1567</v>
      </c>
      <c r="J34" s="13" t="s">
        <v>1567</v>
      </c>
      <c r="K34" s="13" t="s">
        <v>1579</v>
      </c>
      <c r="L34" s="14">
        <v>369.40000000000003</v>
      </c>
      <c r="M34" s="12" t="s">
        <v>1571</v>
      </c>
      <c r="N34" s="13" t="s">
        <v>1572</v>
      </c>
      <c r="O34" s="13" t="s">
        <v>1611</v>
      </c>
      <c r="P34" s="15">
        <v>42500</v>
      </c>
      <c r="Q34" s="12" t="s">
        <v>1574</v>
      </c>
    </row>
    <row r="35" spans="1:17" ht="14.25" x14ac:dyDescent="0.2">
      <c r="A35" s="12" t="s">
        <v>1610</v>
      </c>
      <c r="B35" s="13" t="s">
        <v>1565</v>
      </c>
      <c r="C35" s="12" t="s">
        <v>1019</v>
      </c>
      <c r="D35" s="12" t="s">
        <v>1591</v>
      </c>
      <c r="E35" s="12" t="s">
        <v>1567</v>
      </c>
      <c r="F35" s="12" t="s">
        <v>1568</v>
      </c>
      <c r="G35" s="12" t="s">
        <v>1582</v>
      </c>
      <c r="H35" s="12" t="s">
        <v>1567</v>
      </c>
      <c r="I35" s="12" t="s">
        <v>1567</v>
      </c>
      <c r="J35" s="13" t="s">
        <v>1567</v>
      </c>
      <c r="K35" s="13" t="s">
        <v>1579</v>
      </c>
      <c r="L35" s="14">
        <v>369.40000000000003</v>
      </c>
      <c r="M35" s="12" t="s">
        <v>1571</v>
      </c>
      <c r="N35" s="13" t="s">
        <v>1572</v>
      </c>
      <c r="O35" s="13" t="s">
        <v>1612</v>
      </c>
      <c r="P35" s="15">
        <v>42500</v>
      </c>
      <c r="Q35" s="12" t="s">
        <v>1574</v>
      </c>
    </row>
    <row r="36" spans="1:17" ht="14.25" x14ac:dyDescent="0.2">
      <c r="A36" s="12" t="s">
        <v>1610</v>
      </c>
      <c r="B36" s="13" t="s">
        <v>1565</v>
      </c>
      <c r="C36" s="12" t="s">
        <v>1019</v>
      </c>
      <c r="D36" s="12" t="s">
        <v>1584</v>
      </c>
      <c r="E36" s="12" t="s">
        <v>1567</v>
      </c>
      <c r="F36" s="12" t="s">
        <v>1568</v>
      </c>
      <c r="G36" s="12" t="s">
        <v>1582</v>
      </c>
      <c r="H36" s="12" t="s">
        <v>1567</v>
      </c>
      <c r="I36" s="12" t="s">
        <v>1567</v>
      </c>
      <c r="J36" s="13" t="s">
        <v>1567</v>
      </c>
      <c r="K36" s="13" t="s">
        <v>1579</v>
      </c>
      <c r="L36" s="14">
        <v>205.96</v>
      </c>
      <c r="M36" s="12" t="s">
        <v>1571</v>
      </c>
      <c r="N36" s="13" t="s">
        <v>1572</v>
      </c>
      <c r="O36" s="13" t="s">
        <v>1613</v>
      </c>
      <c r="P36" s="15">
        <v>42500</v>
      </c>
      <c r="Q36" s="12" t="s">
        <v>1574</v>
      </c>
    </row>
    <row r="37" spans="1:17" ht="14.25" x14ac:dyDescent="0.2">
      <c r="A37" s="12" t="s">
        <v>1564</v>
      </c>
      <c r="B37" s="13" t="s">
        <v>1565</v>
      </c>
      <c r="C37" s="12" t="s">
        <v>1019</v>
      </c>
      <c r="D37" s="12" t="s">
        <v>1566</v>
      </c>
      <c r="E37" s="12" t="s">
        <v>1567</v>
      </c>
      <c r="F37" s="12" t="s">
        <v>1568</v>
      </c>
      <c r="G37" s="12" t="s">
        <v>1569</v>
      </c>
      <c r="H37" s="12" t="s">
        <v>1567</v>
      </c>
      <c r="I37" s="12" t="s">
        <v>1567</v>
      </c>
      <c r="J37" s="13" t="s">
        <v>1567</v>
      </c>
      <c r="K37" s="13" t="s">
        <v>1570</v>
      </c>
      <c r="L37" s="14">
        <v>602.74</v>
      </c>
      <c r="M37" s="12" t="s">
        <v>1571</v>
      </c>
      <c r="N37" s="13" t="s">
        <v>1572</v>
      </c>
      <c r="O37" s="13" t="s">
        <v>1604</v>
      </c>
      <c r="P37" s="15">
        <v>42471</v>
      </c>
      <c r="Q37" s="12" t="s">
        <v>1574</v>
      </c>
    </row>
    <row r="38" spans="1:17" ht="14.25" x14ac:dyDescent="0.2">
      <c r="A38" s="12" t="s">
        <v>1564</v>
      </c>
      <c r="B38" s="13" t="s">
        <v>1565</v>
      </c>
      <c r="C38" s="12" t="s">
        <v>1019</v>
      </c>
      <c r="D38" s="12" t="s">
        <v>1566</v>
      </c>
      <c r="E38" s="12" t="s">
        <v>1567</v>
      </c>
      <c r="F38" s="12" t="s">
        <v>1568</v>
      </c>
      <c r="G38" s="12" t="s">
        <v>1569</v>
      </c>
      <c r="H38" s="12" t="s">
        <v>1567</v>
      </c>
      <c r="I38" s="12" t="s">
        <v>1567</v>
      </c>
      <c r="J38" s="13" t="s">
        <v>1567</v>
      </c>
      <c r="K38" s="13" t="s">
        <v>1570</v>
      </c>
      <c r="L38" s="14">
        <v>310.84000000000003</v>
      </c>
      <c r="M38" s="12" t="s">
        <v>1571</v>
      </c>
      <c r="N38" s="13" t="s">
        <v>1572</v>
      </c>
      <c r="O38" s="13" t="s">
        <v>1614</v>
      </c>
      <c r="P38" s="15">
        <v>42471</v>
      </c>
      <c r="Q38" s="12" t="s">
        <v>1574</v>
      </c>
    </row>
    <row r="39" spans="1:17" ht="14.25" x14ac:dyDescent="0.2">
      <c r="A39" s="12" t="s">
        <v>1564</v>
      </c>
      <c r="B39" s="13" t="s">
        <v>1565</v>
      </c>
      <c r="C39" s="12" t="s">
        <v>1019</v>
      </c>
      <c r="D39" s="12" t="s">
        <v>1566</v>
      </c>
      <c r="E39" s="12" t="s">
        <v>1567</v>
      </c>
      <c r="F39" s="12" t="s">
        <v>1568</v>
      </c>
      <c r="G39" s="12" t="s">
        <v>1569</v>
      </c>
      <c r="H39" s="12" t="s">
        <v>1567</v>
      </c>
      <c r="I39" s="12" t="s">
        <v>1567</v>
      </c>
      <c r="J39" s="13" t="s">
        <v>1567</v>
      </c>
      <c r="K39" s="13" t="s">
        <v>1570</v>
      </c>
      <c r="L39" s="14">
        <v>279.79000000000002</v>
      </c>
      <c r="M39" s="12" t="s">
        <v>1571</v>
      </c>
      <c r="N39" s="13" t="s">
        <v>1572</v>
      </c>
      <c r="O39" s="13" t="s">
        <v>1603</v>
      </c>
      <c r="P39" s="15">
        <v>42471</v>
      </c>
      <c r="Q39" s="12" t="s">
        <v>1574</v>
      </c>
    </row>
    <row r="40" spans="1:17" ht="14.25" x14ac:dyDescent="0.2">
      <c r="A40" s="12" t="s">
        <v>1564</v>
      </c>
      <c r="B40" s="13" t="s">
        <v>1565</v>
      </c>
      <c r="C40" s="12" t="s">
        <v>1019</v>
      </c>
      <c r="D40" s="12" t="s">
        <v>1566</v>
      </c>
      <c r="E40" s="12" t="s">
        <v>1567</v>
      </c>
      <c r="F40" s="12" t="s">
        <v>1568</v>
      </c>
      <c r="G40" s="12" t="s">
        <v>1569</v>
      </c>
      <c r="H40" s="12" t="s">
        <v>1567</v>
      </c>
      <c r="I40" s="12" t="s">
        <v>1567</v>
      </c>
      <c r="J40" s="13" t="s">
        <v>1567</v>
      </c>
      <c r="K40" s="13" t="s">
        <v>1570</v>
      </c>
      <c r="L40" s="14">
        <v>277.98</v>
      </c>
      <c r="M40" s="12" t="s">
        <v>1571</v>
      </c>
      <c r="N40" s="13" t="s">
        <v>1572</v>
      </c>
      <c r="O40" s="13" t="s">
        <v>1573</v>
      </c>
      <c r="P40" s="15">
        <v>42471</v>
      </c>
      <c r="Q40" s="12" t="s">
        <v>1574</v>
      </c>
    </row>
    <row r="41" spans="1:17" ht="14.25" x14ac:dyDescent="0.2">
      <c r="A41" s="12" t="s">
        <v>1564</v>
      </c>
      <c r="B41" s="13" t="s">
        <v>1565</v>
      </c>
      <c r="C41" s="12" t="s">
        <v>1019</v>
      </c>
      <c r="D41" s="12" t="s">
        <v>1566</v>
      </c>
      <c r="E41" s="12" t="s">
        <v>1567</v>
      </c>
      <c r="F41" s="12" t="s">
        <v>1568</v>
      </c>
      <c r="G41" s="12" t="s">
        <v>1569</v>
      </c>
      <c r="H41" s="12" t="s">
        <v>1567</v>
      </c>
      <c r="I41" s="12" t="s">
        <v>1567</v>
      </c>
      <c r="J41" s="13" t="s">
        <v>1567</v>
      </c>
      <c r="K41" s="13" t="s">
        <v>1570</v>
      </c>
      <c r="L41" s="14">
        <v>271.32</v>
      </c>
      <c r="M41" s="12" t="s">
        <v>1571</v>
      </c>
      <c r="N41" s="13" t="s">
        <v>1572</v>
      </c>
      <c r="O41" s="13" t="s">
        <v>1605</v>
      </c>
      <c r="P41" s="15">
        <v>42471</v>
      </c>
      <c r="Q41" s="12" t="s">
        <v>1574</v>
      </c>
    </row>
    <row r="42" spans="1:17" ht="14.25" x14ac:dyDescent="0.2">
      <c r="A42" s="12" t="s">
        <v>1564</v>
      </c>
      <c r="B42" s="13" t="s">
        <v>1565</v>
      </c>
      <c r="C42" s="12" t="s">
        <v>1019</v>
      </c>
      <c r="D42" s="12" t="s">
        <v>1566</v>
      </c>
      <c r="E42" s="12" t="s">
        <v>1567</v>
      </c>
      <c r="F42" s="12" t="s">
        <v>1568</v>
      </c>
      <c r="G42" s="12" t="s">
        <v>1569</v>
      </c>
      <c r="H42" s="12" t="s">
        <v>1567</v>
      </c>
      <c r="I42" s="12" t="s">
        <v>1567</v>
      </c>
      <c r="J42" s="13" t="s">
        <v>1567</v>
      </c>
      <c r="K42" s="13" t="s">
        <v>1600</v>
      </c>
      <c r="L42" s="14">
        <v>253.9</v>
      </c>
      <c r="M42" s="12" t="s">
        <v>1571</v>
      </c>
      <c r="N42" s="13" t="s">
        <v>1572</v>
      </c>
      <c r="O42" s="13" t="s">
        <v>1615</v>
      </c>
      <c r="P42" s="15">
        <v>42471</v>
      </c>
      <c r="Q42" s="12" t="s">
        <v>1574</v>
      </c>
    </row>
    <row r="43" spans="1:17" ht="14.25" x14ac:dyDescent="0.2">
      <c r="A43" s="12" t="s">
        <v>1564</v>
      </c>
      <c r="B43" s="13" t="s">
        <v>1565</v>
      </c>
      <c r="C43" s="12" t="s">
        <v>1019</v>
      </c>
      <c r="D43" s="12" t="s">
        <v>1566</v>
      </c>
      <c r="E43" s="12" t="s">
        <v>1567</v>
      </c>
      <c r="F43" s="12" t="s">
        <v>1568</v>
      </c>
      <c r="G43" s="12" t="s">
        <v>1569</v>
      </c>
      <c r="H43" s="12" t="s">
        <v>1567</v>
      </c>
      <c r="I43" s="12" t="s">
        <v>1567</v>
      </c>
      <c r="J43" s="13" t="s">
        <v>1567</v>
      </c>
      <c r="K43" s="13" t="s">
        <v>1570</v>
      </c>
      <c r="L43" s="14">
        <v>247.5</v>
      </c>
      <c r="M43" s="12" t="s">
        <v>1571</v>
      </c>
      <c r="N43" s="13" t="s">
        <v>1572</v>
      </c>
      <c r="O43" s="13" t="s">
        <v>1616</v>
      </c>
      <c r="P43" s="15">
        <v>42471</v>
      </c>
      <c r="Q43" s="12" t="s">
        <v>1574</v>
      </c>
    </row>
    <row r="44" spans="1:17" ht="14.25" x14ac:dyDescent="0.2">
      <c r="A44" s="12" t="s">
        <v>1564</v>
      </c>
      <c r="B44" s="13" t="s">
        <v>1565</v>
      </c>
      <c r="C44" s="12" t="s">
        <v>1019</v>
      </c>
      <c r="D44" s="12" t="s">
        <v>1566</v>
      </c>
      <c r="E44" s="12" t="s">
        <v>1567</v>
      </c>
      <c r="F44" s="12" t="s">
        <v>1568</v>
      </c>
      <c r="G44" s="12" t="s">
        <v>1569</v>
      </c>
      <c r="H44" s="12" t="s">
        <v>1567</v>
      </c>
      <c r="I44" s="12" t="s">
        <v>1567</v>
      </c>
      <c r="J44" s="13" t="s">
        <v>1567</v>
      </c>
      <c r="K44" s="13" t="s">
        <v>1575</v>
      </c>
      <c r="L44" s="14">
        <v>245</v>
      </c>
      <c r="M44" s="12" t="s">
        <v>1571</v>
      </c>
      <c r="N44" s="13" t="s">
        <v>1572</v>
      </c>
      <c r="O44" s="13" t="s">
        <v>1617</v>
      </c>
      <c r="P44" s="15">
        <v>42471</v>
      </c>
      <c r="Q44" s="12" t="s">
        <v>1574</v>
      </c>
    </row>
    <row r="45" spans="1:17" ht="14.25" x14ac:dyDescent="0.2">
      <c r="A45" s="12" t="s">
        <v>1564</v>
      </c>
      <c r="B45" s="13" t="s">
        <v>1565</v>
      </c>
      <c r="C45" s="12" t="s">
        <v>1019</v>
      </c>
      <c r="D45" s="12" t="s">
        <v>1566</v>
      </c>
      <c r="E45" s="12" t="s">
        <v>1567</v>
      </c>
      <c r="F45" s="12" t="s">
        <v>1568</v>
      </c>
      <c r="G45" s="12" t="s">
        <v>1569</v>
      </c>
      <c r="H45" s="12" t="s">
        <v>1567</v>
      </c>
      <c r="I45" s="12" t="s">
        <v>1567</v>
      </c>
      <c r="J45" s="13" t="s">
        <v>1567</v>
      </c>
      <c r="K45" s="13" t="s">
        <v>1575</v>
      </c>
      <c r="L45" s="14">
        <v>245</v>
      </c>
      <c r="M45" s="12" t="s">
        <v>1571</v>
      </c>
      <c r="N45" s="13" t="s">
        <v>1572</v>
      </c>
      <c r="O45" s="13" t="s">
        <v>1617</v>
      </c>
      <c r="P45" s="15">
        <v>42471</v>
      </c>
      <c r="Q45" s="12" t="s">
        <v>1574</v>
      </c>
    </row>
    <row r="46" spans="1:17" ht="14.25" x14ac:dyDescent="0.2">
      <c r="A46" s="12" t="s">
        <v>1564</v>
      </c>
      <c r="B46" s="13" t="s">
        <v>1565</v>
      </c>
      <c r="C46" s="12" t="s">
        <v>1019</v>
      </c>
      <c r="D46" s="12" t="s">
        <v>1566</v>
      </c>
      <c r="E46" s="12" t="s">
        <v>1567</v>
      </c>
      <c r="F46" s="12" t="s">
        <v>1568</v>
      </c>
      <c r="G46" s="12" t="s">
        <v>1569</v>
      </c>
      <c r="H46" s="12" t="s">
        <v>1567</v>
      </c>
      <c r="I46" s="12" t="s">
        <v>1567</v>
      </c>
      <c r="J46" s="13" t="s">
        <v>1567</v>
      </c>
      <c r="K46" s="13" t="s">
        <v>1570</v>
      </c>
      <c r="L46" s="14">
        <v>238.8</v>
      </c>
      <c r="M46" s="12" t="s">
        <v>1571</v>
      </c>
      <c r="N46" s="13" t="s">
        <v>1572</v>
      </c>
      <c r="O46" s="13" t="s">
        <v>1618</v>
      </c>
      <c r="P46" s="15">
        <v>42471</v>
      </c>
      <c r="Q46" s="12" t="s">
        <v>1574</v>
      </c>
    </row>
    <row r="47" spans="1:17" ht="14.25" x14ac:dyDescent="0.2">
      <c r="A47" s="12" t="s">
        <v>1564</v>
      </c>
      <c r="B47" s="13" t="s">
        <v>1565</v>
      </c>
      <c r="C47" s="12" t="s">
        <v>1019</v>
      </c>
      <c r="D47" s="12" t="s">
        <v>1566</v>
      </c>
      <c r="E47" s="12" t="s">
        <v>1567</v>
      </c>
      <c r="F47" s="12" t="s">
        <v>1568</v>
      </c>
      <c r="G47" s="12" t="s">
        <v>1569</v>
      </c>
      <c r="H47" s="12" t="s">
        <v>1567</v>
      </c>
      <c r="I47" s="12" t="s">
        <v>1567</v>
      </c>
      <c r="J47" s="13" t="s">
        <v>1567</v>
      </c>
      <c r="K47" s="13" t="s">
        <v>1570</v>
      </c>
      <c r="L47" s="14">
        <v>230.38</v>
      </c>
      <c r="M47" s="12" t="s">
        <v>1571</v>
      </c>
      <c r="N47" s="13" t="s">
        <v>1572</v>
      </c>
      <c r="O47" s="13" t="s">
        <v>1614</v>
      </c>
      <c r="P47" s="15">
        <v>42471</v>
      </c>
      <c r="Q47" s="12" t="s">
        <v>1574</v>
      </c>
    </row>
    <row r="48" spans="1:17" ht="14.25" x14ac:dyDescent="0.2">
      <c r="A48" s="12" t="s">
        <v>1564</v>
      </c>
      <c r="B48" s="13" t="s">
        <v>1565</v>
      </c>
      <c r="C48" s="12" t="s">
        <v>1019</v>
      </c>
      <c r="D48" s="12" t="s">
        <v>1566</v>
      </c>
      <c r="E48" s="12" t="s">
        <v>1567</v>
      </c>
      <c r="F48" s="12" t="s">
        <v>1568</v>
      </c>
      <c r="G48" s="12" t="s">
        <v>1569</v>
      </c>
      <c r="H48" s="12" t="s">
        <v>1567</v>
      </c>
      <c r="I48" s="12" t="s">
        <v>1567</v>
      </c>
      <c r="J48" s="13" t="s">
        <v>1567</v>
      </c>
      <c r="K48" s="13" t="s">
        <v>1575</v>
      </c>
      <c r="L48" s="14">
        <v>165.45000000000002</v>
      </c>
      <c r="M48" s="12" t="s">
        <v>1571</v>
      </c>
      <c r="N48" s="13" t="s">
        <v>1572</v>
      </c>
      <c r="O48" s="13" t="s">
        <v>1607</v>
      </c>
      <c r="P48" s="15">
        <v>42471</v>
      </c>
      <c r="Q48" s="12" t="s">
        <v>1574</v>
      </c>
    </row>
    <row r="49" spans="1:17" ht="14.25" x14ac:dyDescent="0.2">
      <c r="A49" s="12" t="s">
        <v>1564</v>
      </c>
      <c r="B49" s="13" t="s">
        <v>1565</v>
      </c>
      <c r="C49" s="12" t="s">
        <v>1019</v>
      </c>
      <c r="D49" s="12" t="s">
        <v>1566</v>
      </c>
      <c r="E49" s="12" t="s">
        <v>1567</v>
      </c>
      <c r="F49" s="12" t="s">
        <v>1568</v>
      </c>
      <c r="G49" s="12" t="s">
        <v>1569</v>
      </c>
      <c r="H49" s="12" t="s">
        <v>1567</v>
      </c>
      <c r="I49" s="12" t="s">
        <v>1567</v>
      </c>
      <c r="J49" s="13" t="s">
        <v>1567</v>
      </c>
      <c r="K49" s="13" t="s">
        <v>1570</v>
      </c>
      <c r="L49" s="14">
        <v>123.4</v>
      </c>
      <c r="M49" s="12" t="s">
        <v>1571</v>
      </c>
      <c r="N49" s="13" t="s">
        <v>1572</v>
      </c>
      <c r="O49" s="13" t="s">
        <v>1607</v>
      </c>
      <c r="P49" s="15">
        <v>42471</v>
      </c>
      <c r="Q49" s="12" t="s">
        <v>1574</v>
      </c>
    </row>
    <row r="50" spans="1:17" ht="14.25" x14ac:dyDescent="0.2">
      <c r="A50" s="12" t="s">
        <v>1564</v>
      </c>
      <c r="B50" s="13" t="s">
        <v>1565</v>
      </c>
      <c r="C50" s="12" t="s">
        <v>1019</v>
      </c>
      <c r="D50" s="12" t="s">
        <v>1566</v>
      </c>
      <c r="E50" s="12" t="s">
        <v>1567</v>
      </c>
      <c r="F50" s="12" t="s">
        <v>1568</v>
      </c>
      <c r="G50" s="12" t="s">
        <v>1569</v>
      </c>
      <c r="H50" s="12" t="s">
        <v>1567</v>
      </c>
      <c r="I50" s="12" t="s">
        <v>1567</v>
      </c>
      <c r="J50" s="13" t="s">
        <v>1567</v>
      </c>
      <c r="K50" s="13" t="s">
        <v>1570</v>
      </c>
      <c r="L50" s="14">
        <v>6.12</v>
      </c>
      <c r="M50" s="12" t="s">
        <v>1571</v>
      </c>
      <c r="N50" s="13" t="s">
        <v>1572</v>
      </c>
      <c r="O50" s="13" t="s">
        <v>1619</v>
      </c>
      <c r="P50" s="15">
        <v>42471</v>
      </c>
      <c r="Q50" s="12" t="s">
        <v>1574</v>
      </c>
    </row>
    <row r="51" spans="1:17" ht="14.25" x14ac:dyDescent="0.2">
      <c r="A51" s="12" t="s">
        <v>1564</v>
      </c>
      <c r="B51" s="13" t="s">
        <v>1565</v>
      </c>
      <c r="C51" s="12" t="s">
        <v>1019</v>
      </c>
      <c r="D51" s="12" t="s">
        <v>1566</v>
      </c>
      <c r="E51" s="12" t="s">
        <v>1567</v>
      </c>
      <c r="F51" s="12" t="s">
        <v>1568</v>
      </c>
      <c r="G51" s="12" t="s">
        <v>1569</v>
      </c>
      <c r="H51" s="12" t="s">
        <v>1567</v>
      </c>
      <c r="I51" s="12" t="s">
        <v>1567</v>
      </c>
      <c r="J51" s="13" t="s">
        <v>1567</v>
      </c>
      <c r="K51" s="13" t="s">
        <v>1570</v>
      </c>
      <c r="L51" s="14">
        <v>7.9</v>
      </c>
      <c r="M51" s="12" t="s">
        <v>1571</v>
      </c>
      <c r="N51" s="13" t="s">
        <v>1572</v>
      </c>
      <c r="O51" s="13" t="s">
        <v>1573</v>
      </c>
      <c r="P51" s="15">
        <v>42471</v>
      </c>
      <c r="Q51" s="12" t="s">
        <v>1574</v>
      </c>
    </row>
    <row r="52" spans="1:17" ht="14.25" x14ac:dyDescent="0.2">
      <c r="A52" s="12" t="s">
        <v>1564</v>
      </c>
      <c r="B52" s="13" t="s">
        <v>1565</v>
      </c>
      <c r="C52" s="12" t="s">
        <v>1019</v>
      </c>
      <c r="D52" s="12" t="s">
        <v>1566</v>
      </c>
      <c r="E52" s="12" t="s">
        <v>1567</v>
      </c>
      <c r="F52" s="12" t="s">
        <v>1568</v>
      </c>
      <c r="G52" s="12" t="s">
        <v>1569</v>
      </c>
      <c r="H52" s="12" t="s">
        <v>1567</v>
      </c>
      <c r="I52" s="12" t="s">
        <v>1567</v>
      </c>
      <c r="J52" s="13" t="s">
        <v>1567</v>
      </c>
      <c r="K52" s="13" t="s">
        <v>1575</v>
      </c>
      <c r="L52" s="14">
        <v>11.98</v>
      </c>
      <c r="M52" s="12" t="s">
        <v>1571</v>
      </c>
      <c r="N52" s="13" t="s">
        <v>1572</v>
      </c>
      <c r="O52" s="13" t="s">
        <v>1618</v>
      </c>
      <c r="P52" s="15">
        <v>42471</v>
      </c>
      <c r="Q52" s="12" t="s">
        <v>1574</v>
      </c>
    </row>
    <row r="53" spans="1:17" ht="14.25" x14ac:dyDescent="0.2">
      <c r="A53" s="12" t="s">
        <v>1564</v>
      </c>
      <c r="B53" s="13" t="s">
        <v>1565</v>
      </c>
      <c r="C53" s="12" t="s">
        <v>1019</v>
      </c>
      <c r="D53" s="12" t="s">
        <v>1566</v>
      </c>
      <c r="E53" s="12" t="s">
        <v>1567</v>
      </c>
      <c r="F53" s="12" t="s">
        <v>1568</v>
      </c>
      <c r="G53" s="12" t="s">
        <v>1569</v>
      </c>
      <c r="H53" s="12" t="s">
        <v>1567</v>
      </c>
      <c r="I53" s="12" t="s">
        <v>1567</v>
      </c>
      <c r="J53" s="13" t="s">
        <v>1567</v>
      </c>
      <c r="K53" s="13" t="s">
        <v>1575</v>
      </c>
      <c r="L53" s="14">
        <v>21.2</v>
      </c>
      <c r="M53" s="12" t="s">
        <v>1571</v>
      </c>
      <c r="N53" s="13" t="s">
        <v>1572</v>
      </c>
      <c r="O53" s="13" t="s">
        <v>1576</v>
      </c>
      <c r="P53" s="15">
        <v>42471</v>
      </c>
      <c r="Q53" s="12" t="s">
        <v>1574</v>
      </c>
    </row>
    <row r="54" spans="1:17" ht="14.25" x14ac:dyDescent="0.2">
      <c r="A54" s="12" t="s">
        <v>1564</v>
      </c>
      <c r="B54" s="13" t="s">
        <v>1565</v>
      </c>
      <c r="C54" s="12" t="s">
        <v>1019</v>
      </c>
      <c r="D54" s="12" t="s">
        <v>1566</v>
      </c>
      <c r="E54" s="12" t="s">
        <v>1567</v>
      </c>
      <c r="F54" s="12" t="s">
        <v>1568</v>
      </c>
      <c r="G54" s="12" t="s">
        <v>1569</v>
      </c>
      <c r="H54" s="12" t="s">
        <v>1567</v>
      </c>
      <c r="I54" s="12" t="s">
        <v>1567</v>
      </c>
      <c r="J54" s="13" t="s">
        <v>1567</v>
      </c>
      <c r="K54" s="13" t="s">
        <v>1575</v>
      </c>
      <c r="L54" s="14">
        <v>41.5</v>
      </c>
      <c r="M54" s="12" t="s">
        <v>1571</v>
      </c>
      <c r="N54" s="13" t="s">
        <v>1572</v>
      </c>
      <c r="O54" s="13" t="s">
        <v>1620</v>
      </c>
      <c r="P54" s="15">
        <v>42471</v>
      </c>
      <c r="Q54" s="12" t="s">
        <v>1574</v>
      </c>
    </row>
    <row r="55" spans="1:17" ht="14.25" x14ac:dyDescent="0.2">
      <c r="A55" s="12" t="s">
        <v>1564</v>
      </c>
      <c r="B55" s="13" t="s">
        <v>1565</v>
      </c>
      <c r="C55" s="12" t="s">
        <v>1019</v>
      </c>
      <c r="D55" s="12" t="s">
        <v>1566</v>
      </c>
      <c r="E55" s="12" t="s">
        <v>1567</v>
      </c>
      <c r="F55" s="12" t="s">
        <v>1568</v>
      </c>
      <c r="G55" s="12" t="s">
        <v>1569</v>
      </c>
      <c r="H55" s="12" t="s">
        <v>1567</v>
      </c>
      <c r="I55" s="12" t="s">
        <v>1567</v>
      </c>
      <c r="J55" s="13" t="s">
        <v>1567</v>
      </c>
      <c r="K55" s="13" t="s">
        <v>1570</v>
      </c>
      <c r="L55" s="14">
        <v>50.59</v>
      </c>
      <c r="M55" s="12" t="s">
        <v>1571</v>
      </c>
      <c r="N55" s="13" t="s">
        <v>1572</v>
      </c>
      <c r="O55" s="13" t="s">
        <v>1621</v>
      </c>
      <c r="P55" s="15">
        <v>42471</v>
      </c>
      <c r="Q55" s="12" t="s">
        <v>1574</v>
      </c>
    </row>
    <row r="56" spans="1:17" ht="14.25" x14ac:dyDescent="0.2">
      <c r="A56" s="12" t="s">
        <v>1564</v>
      </c>
      <c r="B56" s="13" t="s">
        <v>1565</v>
      </c>
      <c r="C56" s="12" t="s">
        <v>1019</v>
      </c>
      <c r="D56" s="12" t="s">
        <v>1566</v>
      </c>
      <c r="E56" s="12" t="s">
        <v>1567</v>
      </c>
      <c r="F56" s="12" t="s">
        <v>1568</v>
      </c>
      <c r="G56" s="12" t="s">
        <v>1569</v>
      </c>
      <c r="H56" s="12" t="s">
        <v>1567</v>
      </c>
      <c r="I56" s="12" t="s">
        <v>1567</v>
      </c>
      <c r="J56" s="13" t="s">
        <v>1567</v>
      </c>
      <c r="K56" s="13" t="s">
        <v>1575</v>
      </c>
      <c r="L56" s="14">
        <v>55.84</v>
      </c>
      <c r="M56" s="12" t="s">
        <v>1571</v>
      </c>
      <c r="N56" s="13" t="s">
        <v>1572</v>
      </c>
      <c r="O56" s="13" t="s">
        <v>1622</v>
      </c>
      <c r="P56" s="15">
        <v>42471</v>
      </c>
      <c r="Q56" s="12" t="s">
        <v>1574</v>
      </c>
    </row>
    <row r="57" spans="1:17" ht="14.25" x14ac:dyDescent="0.2">
      <c r="A57" s="12" t="s">
        <v>1564</v>
      </c>
      <c r="B57" s="13" t="s">
        <v>1565</v>
      </c>
      <c r="C57" s="12" t="s">
        <v>1019</v>
      </c>
      <c r="D57" s="12" t="s">
        <v>1566</v>
      </c>
      <c r="E57" s="12" t="s">
        <v>1567</v>
      </c>
      <c r="F57" s="12" t="s">
        <v>1568</v>
      </c>
      <c r="G57" s="12" t="s">
        <v>1569</v>
      </c>
      <c r="H57" s="12" t="s">
        <v>1567</v>
      </c>
      <c r="I57" s="12" t="s">
        <v>1567</v>
      </c>
      <c r="J57" s="13" t="s">
        <v>1567</v>
      </c>
      <c r="K57" s="13" t="s">
        <v>1570</v>
      </c>
      <c r="L57" s="14">
        <v>58.72</v>
      </c>
      <c r="M57" s="12" t="s">
        <v>1571</v>
      </c>
      <c r="N57" s="13" t="s">
        <v>1572</v>
      </c>
      <c r="O57" s="13" t="s">
        <v>1573</v>
      </c>
      <c r="P57" s="15">
        <v>42471</v>
      </c>
      <c r="Q57" s="12" t="s">
        <v>1574</v>
      </c>
    </row>
    <row r="58" spans="1:17" ht="14.25" x14ac:dyDescent="0.2">
      <c r="A58" s="12" t="s">
        <v>1564</v>
      </c>
      <c r="B58" s="13" t="s">
        <v>1565</v>
      </c>
      <c r="C58" s="12" t="s">
        <v>1019</v>
      </c>
      <c r="D58" s="12" t="s">
        <v>1566</v>
      </c>
      <c r="E58" s="12" t="s">
        <v>1567</v>
      </c>
      <c r="F58" s="12" t="s">
        <v>1568</v>
      </c>
      <c r="G58" s="12" t="s">
        <v>1569</v>
      </c>
      <c r="H58" s="12" t="s">
        <v>1567</v>
      </c>
      <c r="I58" s="12" t="s">
        <v>1567</v>
      </c>
      <c r="J58" s="13" t="s">
        <v>1567</v>
      </c>
      <c r="K58" s="13" t="s">
        <v>1575</v>
      </c>
      <c r="L58" s="14">
        <v>60.02</v>
      </c>
      <c r="M58" s="12" t="s">
        <v>1571</v>
      </c>
      <c r="N58" s="13" t="s">
        <v>1572</v>
      </c>
      <c r="O58" s="13" t="s">
        <v>1623</v>
      </c>
      <c r="P58" s="15">
        <v>42471</v>
      </c>
      <c r="Q58" s="12" t="s">
        <v>1574</v>
      </c>
    </row>
    <row r="59" spans="1:17" ht="14.25" x14ac:dyDescent="0.2">
      <c r="A59" s="12" t="s">
        <v>1564</v>
      </c>
      <c r="B59" s="13" t="s">
        <v>1565</v>
      </c>
      <c r="C59" s="12" t="s">
        <v>1019</v>
      </c>
      <c r="D59" s="12" t="s">
        <v>1566</v>
      </c>
      <c r="E59" s="12" t="s">
        <v>1567</v>
      </c>
      <c r="F59" s="12" t="s">
        <v>1568</v>
      </c>
      <c r="G59" s="12" t="s">
        <v>1569</v>
      </c>
      <c r="H59" s="12" t="s">
        <v>1567</v>
      </c>
      <c r="I59" s="12" t="s">
        <v>1567</v>
      </c>
      <c r="J59" s="13" t="s">
        <v>1567</v>
      </c>
      <c r="K59" s="13" t="s">
        <v>1624</v>
      </c>
      <c r="L59" s="14">
        <v>64.540000000000006</v>
      </c>
      <c r="M59" s="12" t="s">
        <v>1571</v>
      </c>
      <c r="N59" s="13" t="s">
        <v>1572</v>
      </c>
      <c r="O59" s="13" t="s">
        <v>1605</v>
      </c>
      <c r="P59" s="15">
        <v>42471</v>
      </c>
      <c r="Q59" s="12" t="s">
        <v>1574</v>
      </c>
    </row>
    <row r="60" spans="1:17" ht="14.25" x14ac:dyDescent="0.2">
      <c r="A60" s="12" t="s">
        <v>1564</v>
      </c>
      <c r="B60" s="13" t="s">
        <v>1565</v>
      </c>
      <c r="C60" s="12" t="s">
        <v>1019</v>
      </c>
      <c r="D60" s="12" t="s">
        <v>1566</v>
      </c>
      <c r="E60" s="12" t="s">
        <v>1567</v>
      </c>
      <c r="F60" s="12" t="s">
        <v>1568</v>
      </c>
      <c r="G60" s="12" t="s">
        <v>1569</v>
      </c>
      <c r="H60" s="12" t="s">
        <v>1567</v>
      </c>
      <c r="I60" s="12" t="s">
        <v>1567</v>
      </c>
      <c r="J60" s="13" t="s">
        <v>1567</v>
      </c>
      <c r="K60" s="13" t="s">
        <v>1575</v>
      </c>
      <c r="L60" s="14">
        <v>67.150000000000006</v>
      </c>
      <c r="M60" s="12" t="s">
        <v>1571</v>
      </c>
      <c r="N60" s="13" t="s">
        <v>1572</v>
      </c>
      <c r="O60" s="13" t="s">
        <v>1618</v>
      </c>
      <c r="P60" s="15">
        <v>42471</v>
      </c>
      <c r="Q60" s="12" t="s">
        <v>1574</v>
      </c>
    </row>
    <row r="61" spans="1:17" ht="14.25" x14ac:dyDescent="0.2">
      <c r="A61" s="12" t="s">
        <v>1564</v>
      </c>
      <c r="B61" s="13" t="s">
        <v>1565</v>
      </c>
      <c r="C61" s="12" t="s">
        <v>1019</v>
      </c>
      <c r="D61" s="12" t="s">
        <v>1566</v>
      </c>
      <c r="E61" s="12" t="s">
        <v>1567</v>
      </c>
      <c r="F61" s="12" t="s">
        <v>1568</v>
      </c>
      <c r="G61" s="12" t="s">
        <v>1569</v>
      </c>
      <c r="H61" s="12" t="s">
        <v>1567</v>
      </c>
      <c r="I61" s="12" t="s">
        <v>1567</v>
      </c>
      <c r="J61" s="13" t="s">
        <v>1567</v>
      </c>
      <c r="K61" s="13" t="s">
        <v>1575</v>
      </c>
      <c r="L61" s="14">
        <v>74.400000000000006</v>
      </c>
      <c r="M61" s="12" t="s">
        <v>1571</v>
      </c>
      <c r="N61" s="13" t="s">
        <v>1572</v>
      </c>
      <c r="O61" s="13" t="s">
        <v>1607</v>
      </c>
      <c r="P61" s="15">
        <v>42471</v>
      </c>
      <c r="Q61" s="12" t="s">
        <v>1574</v>
      </c>
    </row>
    <row r="62" spans="1:17" ht="14.25" x14ac:dyDescent="0.2">
      <c r="A62" s="12" t="s">
        <v>1564</v>
      </c>
      <c r="B62" s="13" t="s">
        <v>1565</v>
      </c>
      <c r="C62" s="12" t="s">
        <v>1019</v>
      </c>
      <c r="D62" s="12" t="s">
        <v>1566</v>
      </c>
      <c r="E62" s="12" t="s">
        <v>1567</v>
      </c>
      <c r="F62" s="12" t="s">
        <v>1568</v>
      </c>
      <c r="G62" s="12" t="s">
        <v>1569</v>
      </c>
      <c r="H62" s="12" t="s">
        <v>1567</v>
      </c>
      <c r="I62" s="12" t="s">
        <v>1567</v>
      </c>
      <c r="J62" s="13" t="s">
        <v>1567</v>
      </c>
      <c r="K62" s="13" t="s">
        <v>1570</v>
      </c>
      <c r="L62" s="14">
        <v>74.98</v>
      </c>
      <c r="M62" s="12" t="s">
        <v>1571</v>
      </c>
      <c r="N62" s="13" t="s">
        <v>1572</v>
      </c>
      <c r="O62" s="13" t="s">
        <v>1618</v>
      </c>
      <c r="P62" s="15">
        <v>42471</v>
      </c>
      <c r="Q62" s="12" t="s">
        <v>1574</v>
      </c>
    </row>
    <row r="63" spans="1:17" ht="14.25" x14ac:dyDescent="0.2">
      <c r="A63" s="12" t="s">
        <v>1564</v>
      </c>
      <c r="B63" s="13" t="s">
        <v>1565</v>
      </c>
      <c r="C63" s="12" t="s">
        <v>1019</v>
      </c>
      <c r="D63" s="12" t="s">
        <v>1566</v>
      </c>
      <c r="E63" s="12" t="s">
        <v>1567</v>
      </c>
      <c r="F63" s="12" t="s">
        <v>1568</v>
      </c>
      <c r="G63" s="12" t="s">
        <v>1569</v>
      </c>
      <c r="H63" s="12" t="s">
        <v>1567</v>
      </c>
      <c r="I63" s="12" t="s">
        <v>1567</v>
      </c>
      <c r="J63" s="13" t="s">
        <v>1567</v>
      </c>
      <c r="K63" s="13" t="s">
        <v>1575</v>
      </c>
      <c r="L63" s="14">
        <v>77.94</v>
      </c>
      <c r="M63" s="12" t="s">
        <v>1571</v>
      </c>
      <c r="N63" s="13" t="s">
        <v>1572</v>
      </c>
      <c r="O63" s="13" t="s">
        <v>1625</v>
      </c>
      <c r="P63" s="15">
        <v>42471</v>
      </c>
      <c r="Q63" s="12" t="s">
        <v>1574</v>
      </c>
    </row>
    <row r="64" spans="1:17" ht="14.25" x14ac:dyDescent="0.2">
      <c r="A64" s="12" t="s">
        <v>1564</v>
      </c>
      <c r="B64" s="13" t="s">
        <v>1565</v>
      </c>
      <c r="C64" s="12" t="s">
        <v>1019</v>
      </c>
      <c r="D64" s="12" t="s">
        <v>1566</v>
      </c>
      <c r="E64" s="12" t="s">
        <v>1567</v>
      </c>
      <c r="F64" s="12" t="s">
        <v>1568</v>
      </c>
      <c r="G64" s="12" t="s">
        <v>1569</v>
      </c>
      <c r="H64" s="12" t="s">
        <v>1567</v>
      </c>
      <c r="I64" s="12" t="s">
        <v>1567</v>
      </c>
      <c r="J64" s="13" t="s">
        <v>1567</v>
      </c>
      <c r="K64" s="13" t="s">
        <v>1570</v>
      </c>
      <c r="L64" s="14">
        <v>84.01</v>
      </c>
      <c r="M64" s="12" t="s">
        <v>1571</v>
      </c>
      <c r="N64" s="13" t="s">
        <v>1572</v>
      </c>
      <c r="O64" s="13" t="s">
        <v>1618</v>
      </c>
      <c r="P64" s="15">
        <v>42471</v>
      </c>
      <c r="Q64" s="12" t="s">
        <v>1574</v>
      </c>
    </row>
    <row r="65" spans="1:17" ht="14.25" x14ac:dyDescent="0.2">
      <c r="A65" s="12" t="s">
        <v>1564</v>
      </c>
      <c r="B65" s="13" t="s">
        <v>1565</v>
      </c>
      <c r="C65" s="12" t="s">
        <v>1019</v>
      </c>
      <c r="D65" s="12" t="s">
        <v>1566</v>
      </c>
      <c r="E65" s="12" t="s">
        <v>1567</v>
      </c>
      <c r="F65" s="12" t="s">
        <v>1568</v>
      </c>
      <c r="G65" s="12" t="s">
        <v>1569</v>
      </c>
      <c r="H65" s="12" t="s">
        <v>1567</v>
      </c>
      <c r="I65" s="12" t="s">
        <v>1567</v>
      </c>
      <c r="J65" s="13" t="s">
        <v>1567</v>
      </c>
      <c r="K65" s="13" t="s">
        <v>1570</v>
      </c>
      <c r="L65" s="14">
        <v>90.36</v>
      </c>
      <c r="M65" s="12" t="s">
        <v>1571</v>
      </c>
      <c r="N65" s="13" t="s">
        <v>1572</v>
      </c>
      <c r="O65" s="13" t="s">
        <v>1614</v>
      </c>
      <c r="P65" s="15">
        <v>42471</v>
      </c>
      <c r="Q65" s="12" t="s">
        <v>1574</v>
      </c>
    </row>
    <row r="66" spans="1:17" ht="14.25" x14ac:dyDescent="0.2">
      <c r="A66" s="12" t="s">
        <v>1564</v>
      </c>
      <c r="B66" s="13" t="s">
        <v>1565</v>
      </c>
      <c r="C66" s="12" t="s">
        <v>1019</v>
      </c>
      <c r="D66" s="12" t="s">
        <v>1566</v>
      </c>
      <c r="E66" s="12" t="s">
        <v>1567</v>
      </c>
      <c r="F66" s="12" t="s">
        <v>1568</v>
      </c>
      <c r="G66" s="12" t="s">
        <v>1569</v>
      </c>
      <c r="H66" s="12" t="s">
        <v>1567</v>
      </c>
      <c r="I66" s="12" t="s">
        <v>1567</v>
      </c>
      <c r="J66" s="13" t="s">
        <v>1567</v>
      </c>
      <c r="K66" s="13" t="s">
        <v>1570</v>
      </c>
      <c r="L66" s="14">
        <v>101.87</v>
      </c>
      <c r="M66" s="12" t="s">
        <v>1571</v>
      </c>
      <c r="N66" s="13" t="s">
        <v>1572</v>
      </c>
      <c r="O66" s="13" t="s">
        <v>1626</v>
      </c>
      <c r="P66" s="15">
        <v>42471</v>
      </c>
      <c r="Q66" s="12" t="s">
        <v>1574</v>
      </c>
    </row>
    <row r="67" spans="1:17" ht="14.25" x14ac:dyDescent="0.2">
      <c r="A67" s="12" t="s">
        <v>1597</v>
      </c>
      <c r="B67" s="13" t="s">
        <v>1565</v>
      </c>
      <c r="C67" s="12" t="s">
        <v>1019</v>
      </c>
      <c r="D67" s="12" t="s">
        <v>1566</v>
      </c>
      <c r="E67" s="12" t="s">
        <v>1567</v>
      </c>
      <c r="F67" s="12" t="s">
        <v>1568</v>
      </c>
      <c r="G67" s="12" t="s">
        <v>1569</v>
      </c>
      <c r="H67" s="12" t="s">
        <v>1567</v>
      </c>
      <c r="I67" s="12" t="s">
        <v>1567</v>
      </c>
      <c r="J67" s="13" t="s">
        <v>1567</v>
      </c>
      <c r="K67" s="13" t="s">
        <v>1570</v>
      </c>
      <c r="L67" s="14">
        <v>39.29</v>
      </c>
      <c r="M67" s="12" t="s">
        <v>1571</v>
      </c>
      <c r="N67" s="13" t="s">
        <v>1572</v>
      </c>
      <c r="O67" s="13" t="s">
        <v>1573</v>
      </c>
      <c r="P67" s="15">
        <v>42439</v>
      </c>
      <c r="Q67" s="12" t="s">
        <v>1574</v>
      </c>
    </row>
    <row r="68" spans="1:17" ht="14.25" x14ac:dyDescent="0.2">
      <c r="A68" s="12" t="s">
        <v>1597</v>
      </c>
      <c r="B68" s="13" t="s">
        <v>1565</v>
      </c>
      <c r="C68" s="12" t="s">
        <v>1019</v>
      </c>
      <c r="D68" s="12" t="s">
        <v>1566</v>
      </c>
      <c r="E68" s="12" t="s">
        <v>1567</v>
      </c>
      <c r="F68" s="12" t="s">
        <v>1568</v>
      </c>
      <c r="G68" s="12" t="s">
        <v>1569</v>
      </c>
      <c r="H68" s="12" t="s">
        <v>1567</v>
      </c>
      <c r="I68" s="12" t="s">
        <v>1567</v>
      </c>
      <c r="J68" s="13" t="s">
        <v>1567</v>
      </c>
      <c r="K68" s="13" t="s">
        <v>1570</v>
      </c>
      <c r="L68" s="14">
        <v>35.910000000000004</v>
      </c>
      <c r="M68" s="12" t="s">
        <v>1571</v>
      </c>
      <c r="N68" s="13" t="s">
        <v>1572</v>
      </c>
      <c r="O68" s="13" t="s">
        <v>1619</v>
      </c>
      <c r="P68" s="15">
        <v>42439</v>
      </c>
      <c r="Q68" s="12" t="s">
        <v>1574</v>
      </c>
    </row>
    <row r="69" spans="1:17" ht="14.25" x14ac:dyDescent="0.2">
      <c r="A69" s="12" t="s">
        <v>1597</v>
      </c>
      <c r="B69" s="13" t="s">
        <v>1565</v>
      </c>
      <c r="C69" s="12" t="s">
        <v>1019</v>
      </c>
      <c r="D69" s="12" t="s">
        <v>1566</v>
      </c>
      <c r="E69" s="12" t="s">
        <v>1567</v>
      </c>
      <c r="F69" s="12" t="s">
        <v>1568</v>
      </c>
      <c r="G69" s="12" t="s">
        <v>1569</v>
      </c>
      <c r="H69" s="12" t="s">
        <v>1567</v>
      </c>
      <c r="I69" s="12" t="s">
        <v>1567</v>
      </c>
      <c r="J69" s="13" t="s">
        <v>1567</v>
      </c>
      <c r="K69" s="13" t="s">
        <v>1575</v>
      </c>
      <c r="L69" s="14">
        <v>21.28</v>
      </c>
      <c r="M69" s="12" t="s">
        <v>1571</v>
      </c>
      <c r="N69" s="13" t="s">
        <v>1572</v>
      </c>
      <c r="O69" s="13" t="s">
        <v>1607</v>
      </c>
      <c r="P69" s="15">
        <v>42439</v>
      </c>
      <c r="Q69" s="12" t="s">
        <v>1574</v>
      </c>
    </row>
    <row r="70" spans="1:17" ht="14.25" x14ac:dyDescent="0.2">
      <c r="A70" s="12" t="s">
        <v>1597</v>
      </c>
      <c r="B70" s="13" t="s">
        <v>1565</v>
      </c>
      <c r="C70" s="12" t="s">
        <v>1019</v>
      </c>
      <c r="D70" s="12" t="s">
        <v>1566</v>
      </c>
      <c r="E70" s="12" t="s">
        <v>1567</v>
      </c>
      <c r="F70" s="12" t="s">
        <v>1568</v>
      </c>
      <c r="G70" s="12" t="s">
        <v>1569</v>
      </c>
      <c r="H70" s="12" t="s">
        <v>1567</v>
      </c>
      <c r="I70" s="12" t="s">
        <v>1567</v>
      </c>
      <c r="J70" s="13" t="s">
        <v>1567</v>
      </c>
      <c r="K70" s="13" t="s">
        <v>1570</v>
      </c>
      <c r="L70" s="14">
        <v>21.12</v>
      </c>
      <c r="M70" s="12" t="s">
        <v>1571</v>
      </c>
      <c r="N70" s="13" t="s">
        <v>1572</v>
      </c>
      <c r="O70" s="13" t="s">
        <v>1605</v>
      </c>
      <c r="P70" s="15">
        <v>42439</v>
      </c>
      <c r="Q70" s="12" t="s">
        <v>1574</v>
      </c>
    </row>
    <row r="71" spans="1:17" ht="14.25" x14ac:dyDescent="0.2">
      <c r="A71" s="12" t="s">
        <v>1597</v>
      </c>
      <c r="B71" s="13" t="s">
        <v>1565</v>
      </c>
      <c r="C71" s="12" t="s">
        <v>1019</v>
      </c>
      <c r="D71" s="12" t="s">
        <v>1566</v>
      </c>
      <c r="E71" s="12" t="s">
        <v>1567</v>
      </c>
      <c r="F71" s="12" t="s">
        <v>1568</v>
      </c>
      <c r="G71" s="12" t="s">
        <v>1569</v>
      </c>
      <c r="H71" s="12" t="s">
        <v>1567</v>
      </c>
      <c r="I71" s="12" t="s">
        <v>1567</v>
      </c>
      <c r="J71" s="13" t="s">
        <v>1567</v>
      </c>
      <c r="K71" s="13" t="s">
        <v>1570</v>
      </c>
      <c r="L71" s="14">
        <v>12.76</v>
      </c>
      <c r="M71" s="12" t="s">
        <v>1571</v>
      </c>
      <c r="N71" s="13" t="s">
        <v>1572</v>
      </c>
      <c r="O71" s="13" t="s">
        <v>1573</v>
      </c>
      <c r="P71" s="15">
        <v>42439</v>
      </c>
      <c r="Q71" s="12" t="s">
        <v>1574</v>
      </c>
    </row>
    <row r="72" spans="1:17" ht="14.25" x14ac:dyDescent="0.2">
      <c r="A72" s="12" t="s">
        <v>1597</v>
      </c>
      <c r="B72" s="13" t="s">
        <v>1565</v>
      </c>
      <c r="C72" s="12" t="s">
        <v>1019</v>
      </c>
      <c r="D72" s="12" t="s">
        <v>1566</v>
      </c>
      <c r="E72" s="12" t="s">
        <v>1567</v>
      </c>
      <c r="F72" s="12" t="s">
        <v>1568</v>
      </c>
      <c r="G72" s="12" t="s">
        <v>1569</v>
      </c>
      <c r="H72" s="12" t="s">
        <v>1567</v>
      </c>
      <c r="I72" s="12" t="s">
        <v>1567</v>
      </c>
      <c r="J72" s="13" t="s">
        <v>1567</v>
      </c>
      <c r="K72" s="13" t="s">
        <v>1570</v>
      </c>
      <c r="L72" s="14">
        <v>8.07</v>
      </c>
      <c r="M72" s="12" t="s">
        <v>1571</v>
      </c>
      <c r="N72" s="13" t="s">
        <v>1572</v>
      </c>
      <c r="O72" s="13" t="s">
        <v>1605</v>
      </c>
      <c r="P72" s="15">
        <v>42439</v>
      </c>
      <c r="Q72" s="12" t="s">
        <v>1574</v>
      </c>
    </row>
    <row r="73" spans="1:17" ht="14.25" x14ac:dyDescent="0.2">
      <c r="A73" s="12" t="s">
        <v>1597</v>
      </c>
      <c r="B73" s="13" t="s">
        <v>1565</v>
      </c>
      <c r="C73" s="12" t="s">
        <v>1019</v>
      </c>
      <c r="D73" s="12" t="s">
        <v>1566</v>
      </c>
      <c r="E73" s="12" t="s">
        <v>1567</v>
      </c>
      <c r="F73" s="12" t="s">
        <v>1568</v>
      </c>
      <c r="G73" s="12" t="s">
        <v>1569</v>
      </c>
      <c r="H73" s="12" t="s">
        <v>1567</v>
      </c>
      <c r="I73" s="12" t="s">
        <v>1567</v>
      </c>
      <c r="J73" s="13" t="s">
        <v>1567</v>
      </c>
      <c r="K73" s="13" t="s">
        <v>1570</v>
      </c>
      <c r="L73" s="14">
        <v>7.33</v>
      </c>
      <c r="M73" s="12" t="s">
        <v>1571</v>
      </c>
      <c r="N73" s="13" t="s">
        <v>1572</v>
      </c>
      <c r="O73" s="13" t="s">
        <v>1573</v>
      </c>
      <c r="P73" s="15">
        <v>42439</v>
      </c>
      <c r="Q73" s="12" t="s">
        <v>1574</v>
      </c>
    </row>
    <row r="74" spans="1:17" ht="14.25" x14ac:dyDescent="0.2">
      <c r="A74" s="12" t="s">
        <v>1597</v>
      </c>
      <c r="B74" s="13" t="s">
        <v>1565</v>
      </c>
      <c r="C74" s="12" t="s">
        <v>1019</v>
      </c>
      <c r="D74" s="12" t="s">
        <v>1566</v>
      </c>
      <c r="E74" s="12" t="s">
        <v>1567</v>
      </c>
      <c r="F74" s="12" t="s">
        <v>1568</v>
      </c>
      <c r="G74" s="12" t="s">
        <v>1569</v>
      </c>
      <c r="H74" s="12" t="s">
        <v>1567</v>
      </c>
      <c r="I74" s="12" t="s">
        <v>1567</v>
      </c>
      <c r="J74" s="13" t="s">
        <v>1567</v>
      </c>
      <c r="K74" s="13" t="s">
        <v>1570</v>
      </c>
      <c r="L74" s="14">
        <v>4.66</v>
      </c>
      <c r="M74" s="12" t="s">
        <v>1571</v>
      </c>
      <c r="N74" s="13" t="s">
        <v>1572</v>
      </c>
      <c r="O74" s="13" t="s">
        <v>1605</v>
      </c>
      <c r="P74" s="15">
        <v>42439</v>
      </c>
      <c r="Q74" s="12" t="s">
        <v>1574</v>
      </c>
    </row>
    <row r="75" spans="1:17" ht="14.25" x14ac:dyDescent="0.2">
      <c r="A75" s="12" t="s">
        <v>1597</v>
      </c>
      <c r="B75" s="13" t="s">
        <v>1565</v>
      </c>
      <c r="C75" s="12" t="s">
        <v>1019</v>
      </c>
      <c r="D75" s="12" t="s">
        <v>1566</v>
      </c>
      <c r="E75" s="12" t="s">
        <v>1567</v>
      </c>
      <c r="F75" s="12" t="s">
        <v>1568</v>
      </c>
      <c r="G75" s="12" t="s">
        <v>1569</v>
      </c>
      <c r="H75" s="12" t="s">
        <v>1567</v>
      </c>
      <c r="I75" s="12" t="s">
        <v>1567</v>
      </c>
      <c r="J75" s="13" t="s">
        <v>1567</v>
      </c>
      <c r="K75" s="13" t="s">
        <v>1570</v>
      </c>
      <c r="L75" s="14">
        <v>2.86</v>
      </c>
      <c r="M75" s="12" t="s">
        <v>1571</v>
      </c>
      <c r="N75" s="13" t="s">
        <v>1572</v>
      </c>
      <c r="O75" s="13" t="s">
        <v>1627</v>
      </c>
      <c r="P75" s="15">
        <v>42439</v>
      </c>
      <c r="Q75" s="12" t="s">
        <v>1574</v>
      </c>
    </row>
    <row r="76" spans="1:17" ht="14.25" x14ac:dyDescent="0.2">
      <c r="A76" s="12" t="s">
        <v>1628</v>
      </c>
      <c r="B76" s="13" t="s">
        <v>1565</v>
      </c>
      <c r="C76" s="12" t="s">
        <v>1019</v>
      </c>
      <c r="D76" s="12" t="s">
        <v>1584</v>
      </c>
      <c r="E76" s="12" t="s">
        <v>1567</v>
      </c>
      <c r="F76" s="12" t="s">
        <v>1568</v>
      </c>
      <c r="G76" s="12" t="s">
        <v>1582</v>
      </c>
      <c r="H76" s="12" t="s">
        <v>1567</v>
      </c>
      <c r="I76" s="12" t="s">
        <v>1567</v>
      </c>
      <c r="J76" s="13" t="s">
        <v>1567</v>
      </c>
      <c r="K76" s="13" t="s">
        <v>1579</v>
      </c>
      <c r="L76" s="14">
        <v>419.38</v>
      </c>
      <c r="M76" s="12" t="s">
        <v>1571</v>
      </c>
      <c r="N76" s="13" t="s">
        <v>1572</v>
      </c>
      <c r="O76" s="13" t="s">
        <v>1629</v>
      </c>
      <c r="P76" s="15">
        <v>42410</v>
      </c>
      <c r="Q76" s="12" t="s">
        <v>1574</v>
      </c>
    </row>
    <row r="77" spans="1:17" ht="14.25" x14ac:dyDescent="0.2">
      <c r="A77" s="12" t="s">
        <v>1628</v>
      </c>
      <c r="B77" s="13" t="s">
        <v>1565</v>
      </c>
      <c r="C77" s="12" t="s">
        <v>1019</v>
      </c>
      <c r="D77" s="12" t="s">
        <v>1584</v>
      </c>
      <c r="E77" s="12" t="s">
        <v>1567</v>
      </c>
      <c r="F77" s="12" t="s">
        <v>1568</v>
      </c>
      <c r="G77" s="12" t="s">
        <v>1582</v>
      </c>
      <c r="H77" s="12" t="s">
        <v>1567</v>
      </c>
      <c r="I77" s="12" t="s">
        <v>1567</v>
      </c>
      <c r="J77" s="13" t="s">
        <v>1567</v>
      </c>
      <c r="K77" s="13" t="s">
        <v>1579</v>
      </c>
      <c r="L77" s="14">
        <v>330.92</v>
      </c>
      <c r="M77" s="12" t="s">
        <v>1571</v>
      </c>
      <c r="N77" s="13" t="s">
        <v>1572</v>
      </c>
      <c r="O77" s="13" t="s">
        <v>1630</v>
      </c>
      <c r="P77" s="15">
        <v>42410</v>
      </c>
      <c r="Q77" s="12" t="s">
        <v>1574</v>
      </c>
    </row>
    <row r="78" spans="1:17" ht="14.25" x14ac:dyDescent="0.2">
      <c r="A78" s="12" t="s">
        <v>1628</v>
      </c>
      <c r="B78" s="13" t="s">
        <v>1565</v>
      </c>
      <c r="C78" s="12" t="s">
        <v>1019</v>
      </c>
      <c r="D78" s="12" t="s">
        <v>1584</v>
      </c>
      <c r="E78" s="12" t="s">
        <v>1567</v>
      </c>
      <c r="F78" s="12" t="s">
        <v>1568</v>
      </c>
      <c r="G78" s="12" t="s">
        <v>1582</v>
      </c>
      <c r="H78" s="12" t="s">
        <v>1567</v>
      </c>
      <c r="I78" s="12" t="s">
        <v>1567</v>
      </c>
      <c r="J78" s="13" t="s">
        <v>1567</v>
      </c>
      <c r="K78" s="13" t="s">
        <v>1579</v>
      </c>
      <c r="L78" s="14">
        <v>164.98</v>
      </c>
      <c r="M78" s="12" t="s">
        <v>1571</v>
      </c>
      <c r="N78" s="13" t="s">
        <v>1572</v>
      </c>
      <c r="O78" s="13" t="s">
        <v>1631</v>
      </c>
      <c r="P78" s="15">
        <v>42410</v>
      </c>
      <c r="Q78" s="12" t="s">
        <v>1574</v>
      </c>
    </row>
    <row r="79" spans="1:17" ht="14.25" x14ac:dyDescent="0.2">
      <c r="A79" s="12" t="s">
        <v>1628</v>
      </c>
      <c r="B79" s="13" t="s">
        <v>1565</v>
      </c>
      <c r="C79" s="12" t="s">
        <v>1019</v>
      </c>
      <c r="D79" s="12" t="s">
        <v>1566</v>
      </c>
      <c r="E79" s="12" t="s">
        <v>1567</v>
      </c>
      <c r="F79" s="12" t="s">
        <v>1568</v>
      </c>
      <c r="G79" s="12" t="s">
        <v>1632</v>
      </c>
      <c r="H79" s="12" t="s">
        <v>1567</v>
      </c>
      <c r="I79" s="12" t="s">
        <v>1567</v>
      </c>
      <c r="J79" s="13" t="s">
        <v>1567</v>
      </c>
      <c r="K79" s="13" t="s">
        <v>1579</v>
      </c>
      <c r="L79" s="14">
        <v>74.44</v>
      </c>
      <c r="M79" s="12" t="s">
        <v>1571</v>
      </c>
      <c r="N79" s="13" t="s">
        <v>1572</v>
      </c>
      <c r="O79" s="13" t="s">
        <v>1633</v>
      </c>
      <c r="P79" s="15">
        <v>42410</v>
      </c>
      <c r="Q79" s="12" t="s">
        <v>1574</v>
      </c>
    </row>
    <row r="80" spans="1:17" ht="14.25" x14ac:dyDescent="0.2">
      <c r="A80" s="12" t="s">
        <v>1634</v>
      </c>
      <c r="B80" s="13" t="s">
        <v>1565</v>
      </c>
      <c r="C80" s="12" t="s">
        <v>1019</v>
      </c>
      <c r="D80" s="12" t="s">
        <v>1566</v>
      </c>
      <c r="E80" s="12" t="s">
        <v>1567</v>
      </c>
      <c r="F80" s="12" t="s">
        <v>1568</v>
      </c>
      <c r="G80" s="12" t="s">
        <v>1569</v>
      </c>
      <c r="H80" s="12" t="s">
        <v>1567</v>
      </c>
      <c r="I80" s="12" t="s">
        <v>1567</v>
      </c>
      <c r="J80" s="13" t="s">
        <v>1567</v>
      </c>
      <c r="K80" s="13" t="s">
        <v>1570</v>
      </c>
      <c r="L80" s="14">
        <v>-150</v>
      </c>
      <c r="M80" s="12" t="s">
        <v>1571</v>
      </c>
      <c r="N80" s="13" t="s">
        <v>1572</v>
      </c>
      <c r="O80" s="13" t="s">
        <v>1635</v>
      </c>
      <c r="P80" s="15">
        <v>42410</v>
      </c>
      <c r="Q80" s="12" t="s">
        <v>1574</v>
      </c>
    </row>
    <row r="81" spans="1:17" ht="14.25" x14ac:dyDescent="0.2">
      <c r="A81" s="12" t="s">
        <v>1634</v>
      </c>
      <c r="B81" s="13" t="s">
        <v>1565</v>
      </c>
      <c r="C81" s="12" t="s">
        <v>1019</v>
      </c>
      <c r="D81" s="12" t="s">
        <v>1566</v>
      </c>
      <c r="E81" s="12" t="s">
        <v>1567</v>
      </c>
      <c r="F81" s="12" t="s">
        <v>1568</v>
      </c>
      <c r="G81" s="12" t="s">
        <v>1569</v>
      </c>
      <c r="H81" s="12" t="s">
        <v>1567</v>
      </c>
      <c r="I81" s="12" t="s">
        <v>1567</v>
      </c>
      <c r="J81" s="13" t="s">
        <v>1567</v>
      </c>
      <c r="K81" s="13" t="s">
        <v>1570</v>
      </c>
      <c r="L81" s="14">
        <v>-142.56</v>
      </c>
      <c r="M81" s="12" t="s">
        <v>1571</v>
      </c>
      <c r="N81" s="13" t="s">
        <v>1572</v>
      </c>
      <c r="O81" s="13" t="s">
        <v>1636</v>
      </c>
      <c r="P81" s="15">
        <v>42410</v>
      </c>
      <c r="Q81" s="12" t="s">
        <v>1574</v>
      </c>
    </row>
    <row r="82" spans="1:17" ht="14.25" x14ac:dyDescent="0.2">
      <c r="A82" s="12" t="s">
        <v>1634</v>
      </c>
      <c r="B82" s="13" t="s">
        <v>1565</v>
      </c>
      <c r="C82" s="12" t="s">
        <v>1019</v>
      </c>
      <c r="D82" s="12" t="s">
        <v>1566</v>
      </c>
      <c r="E82" s="12" t="s">
        <v>1567</v>
      </c>
      <c r="F82" s="12" t="s">
        <v>1568</v>
      </c>
      <c r="G82" s="12" t="s">
        <v>1569</v>
      </c>
      <c r="H82" s="12" t="s">
        <v>1567</v>
      </c>
      <c r="I82" s="12" t="s">
        <v>1567</v>
      </c>
      <c r="J82" s="13" t="s">
        <v>1567</v>
      </c>
      <c r="K82" s="13" t="s">
        <v>1570</v>
      </c>
      <c r="L82" s="14">
        <v>-36.76</v>
      </c>
      <c r="M82" s="12" t="s">
        <v>1571</v>
      </c>
      <c r="N82" s="13" t="s">
        <v>1572</v>
      </c>
      <c r="O82" s="13" t="s">
        <v>1637</v>
      </c>
      <c r="P82" s="15">
        <v>42410</v>
      </c>
      <c r="Q82" s="12" t="s">
        <v>1574</v>
      </c>
    </row>
    <row r="83" spans="1:17" ht="14.25" x14ac:dyDescent="0.2">
      <c r="A83" s="12" t="s">
        <v>1634</v>
      </c>
      <c r="B83" s="13" t="s">
        <v>1565</v>
      </c>
      <c r="C83" s="12" t="s">
        <v>1019</v>
      </c>
      <c r="D83" s="12" t="s">
        <v>1566</v>
      </c>
      <c r="E83" s="12" t="s">
        <v>1567</v>
      </c>
      <c r="F83" s="12" t="s">
        <v>1568</v>
      </c>
      <c r="G83" s="12" t="s">
        <v>1569</v>
      </c>
      <c r="H83" s="12" t="s">
        <v>1567</v>
      </c>
      <c r="I83" s="12" t="s">
        <v>1567</v>
      </c>
      <c r="J83" s="13" t="s">
        <v>1567</v>
      </c>
      <c r="K83" s="13" t="s">
        <v>1570</v>
      </c>
      <c r="L83" s="14">
        <v>-90.86</v>
      </c>
      <c r="M83" s="12" t="s">
        <v>1571</v>
      </c>
      <c r="N83" s="13" t="s">
        <v>1572</v>
      </c>
      <c r="O83" s="13" t="s">
        <v>1638</v>
      </c>
      <c r="P83" s="15">
        <v>42410</v>
      </c>
      <c r="Q83" s="12" t="s">
        <v>1574</v>
      </c>
    </row>
    <row r="84" spans="1:17" ht="14.25" x14ac:dyDescent="0.2">
      <c r="A84" s="12" t="s">
        <v>1634</v>
      </c>
      <c r="B84" s="13" t="s">
        <v>1565</v>
      </c>
      <c r="C84" s="12" t="s">
        <v>1019</v>
      </c>
      <c r="D84" s="12" t="s">
        <v>1566</v>
      </c>
      <c r="E84" s="12" t="s">
        <v>1567</v>
      </c>
      <c r="F84" s="12" t="s">
        <v>1568</v>
      </c>
      <c r="G84" s="12" t="s">
        <v>1569</v>
      </c>
      <c r="H84" s="12" t="s">
        <v>1567</v>
      </c>
      <c r="I84" s="12" t="s">
        <v>1567</v>
      </c>
      <c r="J84" s="13" t="s">
        <v>1567</v>
      </c>
      <c r="K84" s="13" t="s">
        <v>1570</v>
      </c>
      <c r="L84" s="14">
        <v>863.46</v>
      </c>
      <c r="M84" s="12" t="s">
        <v>1571</v>
      </c>
      <c r="N84" s="13" t="s">
        <v>1572</v>
      </c>
      <c r="O84" s="13" t="s">
        <v>1573</v>
      </c>
      <c r="P84" s="15">
        <v>42410</v>
      </c>
      <c r="Q84" s="12" t="s">
        <v>1574</v>
      </c>
    </row>
    <row r="85" spans="1:17" ht="14.25" x14ac:dyDescent="0.2">
      <c r="A85" s="12" t="s">
        <v>1634</v>
      </c>
      <c r="B85" s="13" t="s">
        <v>1565</v>
      </c>
      <c r="C85" s="12" t="s">
        <v>1019</v>
      </c>
      <c r="D85" s="12" t="s">
        <v>1566</v>
      </c>
      <c r="E85" s="12" t="s">
        <v>1567</v>
      </c>
      <c r="F85" s="12" t="s">
        <v>1568</v>
      </c>
      <c r="G85" s="12" t="s">
        <v>1569</v>
      </c>
      <c r="H85" s="12" t="s">
        <v>1567</v>
      </c>
      <c r="I85" s="12" t="s">
        <v>1567</v>
      </c>
      <c r="J85" s="13" t="s">
        <v>1567</v>
      </c>
      <c r="K85" s="13" t="s">
        <v>1570</v>
      </c>
      <c r="L85" s="14">
        <v>723.98</v>
      </c>
      <c r="M85" s="12" t="s">
        <v>1571</v>
      </c>
      <c r="N85" s="13" t="s">
        <v>1572</v>
      </c>
      <c r="O85" s="13" t="s">
        <v>1599</v>
      </c>
      <c r="P85" s="15">
        <v>42410</v>
      </c>
      <c r="Q85" s="12" t="s">
        <v>1574</v>
      </c>
    </row>
    <row r="86" spans="1:17" ht="14.25" x14ac:dyDescent="0.2">
      <c r="A86" s="12" t="s">
        <v>1634</v>
      </c>
      <c r="B86" s="13" t="s">
        <v>1565</v>
      </c>
      <c r="C86" s="12" t="s">
        <v>1019</v>
      </c>
      <c r="D86" s="12" t="s">
        <v>1566</v>
      </c>
      <c r="E86" s="12" t="s">
        <v>1567</v>
      </c>
      <c r="F86" s="12" t="s">
        <v>1568</v>
      </c>
      <c r="G86" s="12" t="s">
        <v>1569</v>
      </c>
      <c r="H86" s="12" t="s">
        <v>1567</v>
      </c>
      <c r="I86" s="12" t="s">
        <v>1567</v>
      </c>
      <c r="J86" s="13" t="s">
        <v>1567</v>
      </c>
      <c r="K86" s="13" t="s">
        <v>1639</v>
      </c>
      <c r="L86" s="14">
        <v>650</v>
      </c>
      <c r="M86" s="12" t="s">
        <v>1571</v>
      </c>
      <c r="N86" s="13" t="s">
        <v>1572</v>
      </c>
      <c r="O86" s="13" t="s">
        <v>1640</v>
      </c>
      <c r="P86" s="15">
        <v>42410</v>
      </c>
      <c r="Q86" s="12" t="s">
        <v>1574</v>
      </c>
    </row>
    <row r="87" spans="1:17" ht="14.25" x14ac:dyDescent="0.2">
      <c r="A87" s="12" t="s">
        <v>1634</v>
      </c>
      <c r="B87" s="13" t="s">
        <v>1565</v>
      </c>
      <c r="C87" s="12" t="s">
        <v>1019</v>
      </c>
      <c r="D87" s="12" t="s">
        <v>1566</v>
      </c>
      <c r="E87" s="12" t="s">
        <v>1567</v>
      </c>
      <c r="F87" s="12" t="s">
        <v>1568</v>
      </c>
      <c r="G87" s="12" t="s">
        <v>1569</v>
      </c>
      <c r="H87" s="12" t="s">
        <v>1567</v>
      </c>
      <c r="I87" s="12" t="s">
        <v>1567</v>
      </c>
      <c r="J87" s="13" t="s">
        <v>1567</v>
      </c>
      <c r="K87" s="13" t="s">
        <v>1570</v>
      </c>
      <c r="L87" s="14">
        <v>591.1</v>
      </c>
      <c r="M87" s="12" t="s">
        <v>1571</v>
      </c>
      <c r="N87" s="13" t="s">
        <v>1572</v>
      </c>
      <c r="O87" s="13" t="s">
        <v>1599</v>
      </c>
      <c r="P87" s="15">
        <v>42410</v>
      </c>
      <c r="Q87" s="12" t="s">
        <v>1574</v>
      </c>
    </row>
    <row r="88" spans="1:17" ht="14.25" x14ac:dyDescent="0.2">
      <c r="A88" s="12" t="s">
        <v>1634</v>
      </c>
      <c r="B88" s="13" t="s">
        <v>1565</v>
      </c>
      <c r="C88" s="12" t="s">
        <v>1019</v>
      </c>
      <c r="D88" s="12" t="s">
        <v>1566</v>
      </c>
      <c r="E88" s="12" t="s">
        <v>1567</v>
      </c>
      <c r="F88" s="12" t="s">
        <v>1568</v>
      </c>
      <c r="G88" s="12" t="s">
        <v>1569</v>
      </c>
      <c r="H88" s="12" t="s">
        <v>1567</v>
      </c>
      <c r="I88" s="12" t="s">
        <v>1567</v>
      </c>
      <c r="J88" s="13" t="s">
        <v>1567</v>
      </c>
      <c r="K88" s="13" t="s">
        <v>1600</v>
      </c>
      <c r="L88" s="14">
        <v>554.75</v>
      </c>
      <c r="M88" s="12" t="s">
        <v>1571</v>
      </c>
      <c r="N88" s="13" t="s">
        <v>1572</v>
      </c>
      <c r="O88" s="13" t="s">
        <v>1601</v>
      </c>
      <c r="P88" s="15">
        <v>42410</v>
      </c>
      <c r="Q88" s="12" t="s">
        <v>1574</v>
      </c>
    </row>
    <row r="89" spans="1:17" ht="14.25" x14ac:dyDescent="0.2">
      <c r="A89" s="12" t="s">
        <v>1634</v>
      </c>
      <c r="B89" s="13" t="s">
        <v>1565</v>
      </c>
      <c r="C89" s="12" t="s">
        <v>1019</v>
      </c>
      <c r="D89" s="12" t="s">
        <v>1566</v>
      </c>
      <c r="E89" s="12" t="s">
        <v>1567</v>
      </c>
      <c r="F89" s="12" t="s">
        <v>1568</v>
      </c>
      <c r="G89" s="12" t="s">
        <v>1569</v>
      </c>
      <c r="H89" s="12" t="s">
        <v>1567</v>
      </c>
      <c r="I89" s="12" t="s">
        <v>1567</v>
      </c>
      <c r="J89" s="13" t="s">
        <v>1567</v>
      </c>
      <c r="K89" s="13" t="s">
        <v>1600</v>
      </c>
      <c r="L89" s="14">
        <v>467.8</v>
      </c>
      <c r="M89" s="12" t="s">
        <v>1571</v>
      </c>
      <c r="N89" s="13" t="s">
        <v>1572</v>
      </c>
      <c r="O89" s="13" t="s">
        <v>1601</v>
      </c>
      <c r="P89" s="15">
        <v>42410</v>
      </c>
      <c r="Q89" s="12" t="s">
        <v>1574</v>
      </c>
    </row>
    <row r="90" spans="1:17" ht="14.25" x14ac:dyDescent="0.2">
      <c r="A90" s="12" t="s">
        <v>1634</v>
      </c>
      <c r="B90" s="13" t="s">
        <v>1565</v>
      </c>
      <c r="C90" s="12" t="s">
        <v>1019</v>
      </c>
      <c r="D90" s="12" t="s">
        <v>1566</v>
      </c>
      <c r="E90" s="12" t="s">
        <v>1567</v>
      </c>
      <c r="F90" s="12" t="s">
        <v>1568</v>
      </c>
      <c r="G90" s="12" t="s">
        <v>1569</v>
      </c>
      <c r="H90" s="12" t="s">
        <v>1567</v>
      </c>
      <c r="I90" s="12" t="s">
        <v>1567</v>
      </c>
      <c r="J90" s="13" t="s">
        <v>1567</v>
      </c>
      <c r="K90" s="13" t="s">
        <v>1570</v>
      </c>
      <c r="L90" s="14">
        <v>442.57</v>
      </c>
      <c r="M90" s="12" t="s">
        <v>1571</v>
      </c>
      <c r="N90" s="13" t="s">
        <v>1572</v>
      </c>
      <c r="O90" s="13" t="s">
        <v>1599</v>
      </c>
      <c r="P90" s="15">
        <v>42410</v>
      </c>
      <c r="Q90" s="12" t="s">
        <v>1574</v>
      </c>
    </row>
    <row r="91" spans="1:17" ht="14.25" x14ac:dyDescent="0.2">
      <c r="A91" s="12" t="s">
        <v>1634</v>
      </c>
      <c r="B91" s="13" t="s">
        <v>1565</v>
      </c>
      <c r="C91" s="12" t="s">
        <v>1019</v>
      </c>
      <c r="D91" s="12" t="s">
        <v>1566</v>
      </c>
      <c r="E91" s="12" t="s">
        <v>1567</v>
      </c>
      <c r="F91" s="12" t="s">
        <v>1568</v>
      </c>
      <c r="G91" s="12" t="s">
        <v>1569</v>
      </c>
      <c r="H91" s="12" t="s">
        <v>1567</v>
      </c>
      <c r="I91" s="12" t="s">
        <v>1567</v>
      </c>
      <c r="J91" s="13" t="s">
        <v>1567</v>
      </c>
      <c r="K91" s="13" t="s">
        <v>1570</v>
      </c>
      <c r="L91" s="14">
        <v>340.7</v>
      </c>
      <c r="M91" s="12" t="s">
        <v>1571</v>
      </c>
      <c r="N91" s="13" t="s">
        <v>1572</v>
      </c>
      <c r="O91" s="13" t="s">
        <v>1573</v>
      </c>
      <c r="P91" s="15">
        <v>42410</v>
      </c>
      <c r="Q91" s="12" t="s">
        <v>1574</v>
      </c>
    </row>
    <row r="92" spans="1:17" ht="14.25" x14ac:dyDescent="0.2">
      <c r="A92" s="12" t="s">
        <v>1634</v>
      </c>
      <c r="B92" s="13" t="s">
        <v>1565</v>
      </c>
      <c r="C92" s="12" t="s">
        <v>1019</v>
      </c>
      <c r="D92" s="12" t="s">
        <v>1566</v>
      </c>
      <c r="E92" s="12" t="s">
        <v>1567</v>
      </c>
      <c r="F92" s="12" t="s">
        <v>1568</v>
      </c>
      <c r="G92" s="12" t="s">
        <v>1569</v>
      </c>
      <c r="H92" s="12" t="s">
        <v>1567</v>
      </c>
      <c r="I92" s="12" t="s">
        <v>1567</v>
      </c>
      <c r="J92" s="13" t="s">
        <v>1567</v>
      </c>
      <c r="K92" s="13" t="s">
        <v>1570</v>
      </c>
      <c r="L92" s="14">
        <v>339.86</v>
      </c>
      <c r="M92" s="12" t="s">
        <v>1571</v>
      </c>
      <c r="N92" s="13" t="s">
        <v>1572</v>
      </c>
      <c r="O92" s="13" t="s">
        <v>1599</v>
      </c>
      <c r="P92" s="15">
        <v>42410</v>
      </c>
      <c r="Q92" s="12" t="s">
        <v>1574</v>
      </c>
    </row>
    <row r="93" spans="1:17" ht="14.25" x14ac:dyDescent="0.2">
      <c r="A93" s="12" t="s">
        <v>1634</v>
      </c>
      <c r="B93" s="13" t="s">
        <v>1565</v>
      </c>
      <c r="C93" s="12" t="s">
        <v>1019</v>
      </c>
      <c r="D93" s="12" t="s">
        <v>1566</v>
      </c>
      <c r="E93" s="12" t="s">
        <v>1567</v>
      </c>
      <c r="F93" s="12" t="s">
        <v>1568</v>
      </c>
      <c r="G93" s="12" t="s">
        <v>1569</v>
      </c>
      <c r="H93" s="12" t="s">
        <v>1567</v>
      </c>
      <c r="I93" s="12" t="s">
        <v>1567</v>
      </c>
      <c r="J93" s="13" t="s">
        <v>1567</v>
      </c>
      <c r="K93" s="13" t="s">
        <v>1570</v>
      </c>
      <c r="L93" s="14">
        <v>336.04</v>
      </c>
      <c r="M93" s="12" t="s">
        <v>1571</v>
      </c>
      <c r="N93" s="13" t="s">
        <v>1572</v>
      </c>
      <c r="O93" s="13" t="s">
        <v>1619</v>
      </c>
      <c r="P93" s="15">
        <v>42410</v>
      </c>
      <c r="Q93" s="12" t="s">
        <v>1574</v>
      </c>
    </row>
    <row r="94" spans="1:17" ht="14.25" x14ac:dyDescent="0.2">
      <c r="A94" s="12" t="s">
        <v>1634</v>
      </c>
      <c r="B94" s="13" t="s">
        <v>1565</v>
      </c>
      <c r="C94" s="12" t="s">
        <v>1019</v>
      </c>
      <c r="D94" s="12" t="s">
        <v>1566</v>
      </c>
      <c r="E94" s="12" t="s">
        <v>1567</v>
      </c>
      <c r="F94" s="12" t="s">
        <v>1568</v>
      </c>
      <c r="G94" s="12" t="s">
        <v>1569</v>
      </c>
      <c r="H94" s="12" t="s">
        <v>1567</v>
      </c>
      <c r="I94" s="12" t="s">
        <v>1567</v>
      </c>
      <c r="J94" s="13" t="s">
        <v>1567</v>
      </c>
      <c r="K94" s="13" t="s">
        <v>1570</v>
      </c>
      <c r="L94" s="14">
        <v>251.48000000000002</v>
      </c>
      <c r="M94" s="12" t="s">
        <v>1571</v>
      </c>
      <c r="N94" s="13" t="s">
        <v>1572</v>
      </c>
      <c r="O94" s="13" t="s">
        <v>1573</v>
      </c>
      <c r="P94" s="15">
        <v>42410</v>
      </c>
      <c r="Q94" s="12" t="s">
        <v>1574</v>
      </c>
    </row>
    <row r="95" spans="1:17" ht="14.25" x14ac:dyDescent="0.2">
      <c r="A95" s="12" t="s">
        <v>1634</v>
      </c>
      <c r="B95" s="13" t="s">
        <v>1565</v>
      </c>
      <c r="C95" s="12" t="s">
        <v>1019</v>
      </c>
      <c r="D95" s="12" t="s">
        <v>1566</v>
      </c>
      <c r="E95" s="12" t="s">
        <v>1567</v>
      </c>
      <c r="F95" s="12" t="s">
        <v>1568</v>
      </c>
      <c r="G95" s="12" t="s">
        <v>1569</v>
      </c>
      <c r="H95" s="12" t="s">
        <v>1567</v>
      </c>
      <c r="I95" s="12" t="s">
        <v>1567</v>
      </c>
      <c r="J95" s="13" t="s">
        <v>1567</v>
      </c>
      <c r="K95" s="13" t="s">
        <v>1570</v>
      </c>
      <c r="L95" s="14">
        <v>207</v>
      </c>
      <c r="M95" s="12" t="s">
        <v>1571</v>
      </c>
      <c r="N95" s="13" t="s">
        <v>1572</v>
      </c>
      <c r="O95" s="13" t="s">
        <v>1605</v>
      </c>
      <c r="P95" s="15">
        <v>42410</v>
      </c>
      <c r="Q95" s="12" t="s">
        <v>1574</v>
      </c>
    </row>
    <row r="96" spans="1:17" ht="14.25" x14ac:dyDescent="0.2">
      <c r="A96" s="12" t="s">
        <v>1634</v>
      </c>
      <c r="B96" s="13" t="s">
        <v>1565</v>
      </c>
      <c r="C96" s="12" t="s">
        <v>1019</v>
      </c>
      <c r="D96" s="12" t="s">
        <v>1566</v>
      </c>
      <c r="E96" s="12" t="s">
        <v>1567</v>
      </c>
      <c r="F96" s="12" t="s">
        <v>1568</v>
      </c>
      <c r="G96" s="12" t="s">
        <v>1569</v>
      </c>
      <c r="H96" s="12" t="s">
        <v>1567</v>
      </c>
      <c r="I96" s="12" t="s">
        <v>1567</v>
      </c>
      <c r="J96" s="13" t="s">
        <v>1567</v>
      </c>
      <c r="K96" s="13" t="s">
        <v>1570</v>
      </c>
      <c r="L96" s="14">
        <v>206.54</v>
      </c>
      <c r="M96" s="12" t="s">
        <v>1571</v>
      </c>
      <c r="N96" s="13" t="s">
        <v>1572</v>
      </c>
      <c r="O96" s="13" t="s">
        <v>1589</v>
      </c>
      <c r="P96" s="15">
        <v>42410</v>
      </c>
      <c r="Q96" s="12" t="s">
        <v>1574</v>
      </c>
    </row>
    <row r="97" spans="1:17" ht="14.25" x14ac:dyDescent="0.2">
      <c r="A97" s="12" t="s">
        <v>1634</v>
      </c>
      <c r="B97" s="13" t="s">
        <v>1565</v>
      </c>
      <c r="C97" s="12" t="s">
        <v>1019</v>
      </c>
      <c r="D97" s="12" t="s">
        <v>1566</v>
      </c>
      <c r="E97" s="12" t="s">
        <v>1567</v>
      </c>
      <c r="F97" s="12" t="s">
        <v>1568</v>
      </c>
      <c r="G97" s="12" t="s">
        <v>1569</v>
      </c>
      <c r="H97" s="12" t="s">
        <v>1567</v>
      </c>
      <c r="I97" s="12" t="s">
        <v>1567</v>
      </c>
      <c r="J97" s="13" t="s">
        <v>1567</v>
      </c>
      <c r="K97" s="13" t="s">
        <v>1570</v>
      </c>
      <c r="L97" s="14">
        <v>202.98000000000002</v>
      </c>
      <c r="M97" s="12" t="s">
        <v>1571</v>
      </c>
      <c r="N97" s="13" t="s">
        <v>1572</v>
      </c>
      <c r="O97" s="13" t="s">
        <v>1616</v>
      </c>
      <c r="P97" s="15">
        <v>42410</v>
      </c>
      <c r="Q97" s="12" t="s">
        <v>1574</v>
      </c>
    </row>
    <row r="98" spans="1:17" ht="14.25" x14ac:dyDescent="0.2">
      <c r="A98" s="12" t="s">
        <v>1634</v>
      </c>
      <c r="B98" s="13" t="s">
        <v>1565</v>
      </c>
      <c r="C98" s="12" t="s">
        <v>1019</v>
      </c>
      <c r="D98" s="12" t="s">
        <v>1566</v>
      </c>
      <c r="E98" s="12" t="s">
        <v>1567</v>
      </c>
      <c r="F98" s="12" t="s">
        <v>1568</v>
      </c>
      <c r="G98" s="12" t="s">
        <v>1569</v>
      </c>
      <c r="H98" s="12" t="s">
        <v>1567</v>
      </c>
      <c r="I98" s="12" t="s">
        <v>1567</v>
      </c>
      <c r="J98" s="13" t="s">
        <v>1567</v>
      </c>
      <c r="K98" s="13" t="s">
        <v>1570</v>
      </c>
      <c r="L98" s="14">
        <v>184.05</v>
      </c>
      <c r="M98" s="12" t="s">
        <v>1571</v>
      </c>
      <c r="N98" s="13" t="s">
        <v>1572</v>
      </c>
      <c r="O98" s="13" t="s">
        <v>1621</v>
      </c>
      <c r="P98" s="15">
        <v>42410</v>
      </c>
      <c r="Q98" s="12" t="s">
        <v>1574</v>
      </c>
    </row>
    <row r="99" spans="1:17" ht="14.25" x14ac:dyDescent="0.2">
      <c r="A99" s="12" t="s">
        <v>1597</v>
      </c>
      <c r="B99" s="13" t="s">
        <v>1565</v>
      </c>
      <c r="C99" s="12" t="s">
        <v>1019</v>
      </c>
      <c r="D99" s="12" t="s">
        <v>1566</v>
      </c>
      <c r="E99" s="12" t="s">
        <v>1567</v>
      </c>
      <c r="F99" s="12" t="s">
        <v>1568</v>
      </c>
      <c r="G99" s="12" t="s">
        <v>1569</v>
      </c>
      <c r="H99" s="12" t="s">
        <v>1567</v>
      </c>
      <c r="I99" s="12" t="s">
        <v>1567</v>
      </c>
      <c r="J99" s="13" t="s">
        <v>1567</v>
      </c>
      <c r="K99" s="13" t="s">
        <v>1570</v>
      </c>
      <c r="L99" s="14">
        <v>362.26</v>
      </c>
      <c r="M99" s="12" t="s">
        <v>1571</v>
      </c>
      <c r="N99" s="13" t="s">
        <v>1572</v>
      </c>
      <c r="O99" s="13" t="s">
        <v>1599</v>
      </c>
      <c r="P99" s="15">
        <v>42439</v>
      </c>
      <c r="Q99" s="12" t="s">
        <v>1574</v>
      </c>
    </row>
    <row r="100" spans="1:17" ht="14.25" x14ac:dyDescent="0.2">
      <c r="A100" s="12" t="s">
        <v>1597</v>
      </c>
      <c r="B100" s="13" t="s">
        <v>1565</v>
      </c>
      <c r="C100" s="12" t="s">
        <v>1019</v>
      </c>
      <c r="D100" s="12" t="s">
        <v>1566</v>
      </c>
      <c r="E100" s="12" t="s">
        <v>1567</v>
      </c>
      <c r="F100" s="12" t="s">
        <v>1568</v>
      </c>
      <c r="G100" s="12" t="s">
        <v>1569</v>
      </c>
      <c r="H100" s="12" t="s">
        <v>1567</v>
      </c>
      <c r="I100" s="12" t="s">
        <v>1567</v>
      </c>
      <c r="J100" s="13" t="s">
        <v>1567</v>
      </c>
      <c r="K100" s="13" t="s">
        <v>1570</v>
      </c>
      <c r="L100" s="14">
        <v>353</v>
      </c>
      <c r="M100" s="12" t="s">
        <v>1571</v>
      </c>
      <c r="N100" s="13" t="s">
        <v>1572</v>
      </c>
      <c r="O100" s="13" t="s">
        <v>1607</v>
      </c>
      <c r="P100" s="15">
        <v>42439</v>
      </c>
      <c r="Q100" s="12" t="s">
        <v>1574</v>
      </c>
    </row>
    <row r="101" spans="1:17" ht="14.25" x14ac:dyDescent="0.2">
      <c r="A101" s="12" t="s">
        <v>1597</v>
      </c>
      <c r="B101" s="13" t="s">
        <v>1565</v>
      </c>
      <c r="C101" s="12" t="s">
        <v>1019</v>
      </c>
      <c r="D101" s="12" t="s">
        <v>1566</v>
      </c>
      <c r="E101" s="12" t="s">
        <v>1567</v>
      </c>
      <c r="F101" s="12" t="s">
        <v>1568</v>
      </c>
      <c r="G101" s="12" t="s">
        <v>1569</v>
      </c>
      <c r="H101" s="12" t="s">
        <v>1567</v>
      </c>
      <c r="I101" s="12" t="s">
        <v>1567</v>
      </c>
      <c r="J101" s="13" t="s">
        <v>1567</v>
      </c>
      <c r="K101" s="13" t="s">
        <v>1600</v>
      </c>
      <c r="L101" s="14">
        <v>348.85</v>
      </c>
      <c r="M101" s="12" t="s">
        <v>1571</v>
      </c>
      <c r="N101" s="13" t="s">
        <v>1572</v>
      </c>
      <c r="O101" s="13" t="s">
        <v>1615</v>
      </c>
      <c r="P101" s="15">
        <v>42439</v>
      </c>
      <c r="Q101" s="12" t="s">
        <v>1574</v>
      </c>
    </row>
    <row r="102" spans="1:17" ht="14.25" x14ac:dyDescent="0.2">
      <c r="A102" s="12" t="s">
        <v>1597</v>
      </c>
      <c r="B102" s="13" t="s">
        <v>1565</v>
      </c>
      <c r="C102" s="12" t="s">
        <v>1019</v>
      </c>
      <c r="D102" s="12" t="s">
        <v>1566</v>
      </c>
      <c r="E102" s="12" t="s">
        <v>1567</v>
      </c>
      <c r="F102" s="12" t="s">
        <v>1568</v>
      </c>
      <c r="G102" s="12" t="s">
        <v>1569</v>
      </c>
      <c r="H102" s="12" t="s">
        <v>1567</v>
      </c>
      <c r="I102" s="12" t="s">
        <v>1567</v>
      </c>
      <c r="J102" s="13" t="s">
        <v>1567</v>
      </c>
      <c r="K102" s="13" t="s">
        <v>1570</v>
      </c>
      <c r="L102" s="14">
        <v>279.60000000000002</v>
      </c>
      <c r="M102" s="12" t="s">
        <v>1571</v>
      </c>
      <c r="N102" s="13" t="s">
        <v>1572</v>
      </c>
      <c r="O102" s="13" t="s">
        <v>1641</v>
      </c>
      <c r="P102" s="15">
        <v>42439</v>
      </c>
      <c r="Q102" s="12" t="s">
        <v>1574</v>
      </c>
    </row>
    <row r="103" spans="1:17" ht="14.25" x14ac:dyDescent="0.2">
      <c r="A103" s="12" t="s">
        <v>1597</v>
      </c>
      <c r="B103" s="13" t="s">
        <v>1565</v>
      </c>
      <c r="C103" s="12" t="s">
        <v>1019</v>
      </c>
      <c r="D103" s="12" t="s">
        <v>1566</v>
      </c>
      <c r="E103" s="12" t="s">
        <v>1567</v>
      </c>
      <c r="F103" s="12" t="s">
        <v>1568</v>
      </c>
      <c r="G103" s="12" t="s">
        <v>1569</v>
      </c>
      <c r="H103" s="12" t="s">
        <v>1567</v>
      </c>
      <c r="I103" s="12" t="s">
        <v>1567</v>
      </c>
      <c r="J103" s="13" t="s">
        <v>1567</v>
      </c>
      <c r="K103" s="13" t="s">
        <v>1570</v>
      </c>
      <c r="L103" s="14">
        <v>275.04000000000002</v>
      </c>
      <c r="M103" s="12" t="s">
        <v>1571</v>
      </c>
      <c r="N103" s="13" t="s">
        <v>1572</v>
      </c>
      <c r="O103" s="13" t="s">
        <v>1607</v>
      </c>
      <c r="P103" s="15">
        <v>42439</v>
      </c>
      <c r="Q103" s="12" t="s">
        <v>1574</v>
      </c>
    </row>
    <row r="104" spans="1:17" ht="14.25" x14ac:dyDescent="0.2">
      <c r="A104" s="12" t="s">
        <v>1597</v>
      </c>
      <c r="B104" s="13" t="s">
        <v>1565</v>
      </c>
      <c r="C104" s="12" t="s">
        <v>1019</v>
      </c>
      <c r="D104" s="12" t="s">
        <v>1566</v>
      </c>
      <c r="E104" s="12" t="s">
        <v>1567</v>
      </c>
      <c r="F104" s="12" t="s">
        <v>1568</v>
      </c>
      <c r="G104" s="12" t="s">
        <v>1569</v>
      </c>
      <c r="H104" s="12" t="s">
        <v>1567</v>
      </c>
      <c r="I104" s="12" t="s">
        <v>1567</v>
      </c>
      <c r="J104" s="13" t="s">
        <v>1567</v>
      </c>
      <c r="K104" s="13" t="s">
        <v>1570</v>
      </c>
      <c r="L104" s="14">
        <v>264.60000000000002</v>
      </c>
      <c r="M104" s="12" t="s">
        <v>1571</v>
      </c>
      <c r="N104" s="13" t="s">
        <v>1572</v>
      </c>
      <c r="O104" s="13" t="s">
        <v>1609</v>
      </c>
      <c r="P104" s="15">
        <v>42439</v>
      </c>
      <c r="Q104" s="12" t="s">
        <v>1574</v>
      </c>
    </row>
    <row r="105" spans="1:17" ht="14.25" x14ac:dyDescent="0.2">
      <c r="A105" s="12" t="s">
        <v>1597</v>
      </c>
      <c r="B105" s="13" t="s">
        <v>1565</v>
      </c>
      <c r="C105" s="12" t="s">
        <v>1019</v>
      </c>
      <c r="D105" s="12" t="s">
        <v>1566</v>
      </c>
      <c r="E105" s="12" t="s">
        <v>1567</v>
      </c>
      <c r="F105" s="12" t="s">
        <v>1568</v>
      </c>
      <c r="G105" s="12" t="s">
        <v>1569</v>
      </c>
      <c r="H105" s="12" t="s">
        <v>1567</v>
      </c>
      <c r="I105" s="12" t="s">
        <v>1567</v>
      </c>
      <c r="J105" s="13" t="s">
        <v>1567</v>
      </c>
      <c r="K105" s="13" t="s">
        <v>1570</v>
      </c>
      <c r="L105" s="14">
        <v>264.37</v>
      </c>
      <c r="M105" s="12" t="s">
        <v>1571</v>
      </c>
      <c r="N105" s="13" t="s">
        <v>1572</v>
      </c>
      <c r="O105" s="13" t="s">
        <v>1609</v>
      </c>
      <c r="P105" s="15">
        <v>42439</v>
      </c>
      <c r="Q105" s="12" t="s">
        <v>1574</v>
      </c>
    </row>
    <row r="106" spans="1:17" ht="14.25" x14ac:dyDescent="0.2">
      <c r="A106" s="12" t="s">
        <v>1597</v>
      </c>
      <c r="B106" s="13" t="s">
        <v>1565</v>
      </c>
      <c r="C106" s="12" t="s">
        <v>1019</v>
      </c>
      <c r="D106" s="12" t="s">
        <v>1566</v>
      </c>
      <c r="E106" s="12" t="s">
        <v>1567</v>
      </c>
      <c r="F106" s="12" t="s">
        <v>1568</v>
      </c>
      <c r="G106" s="12" t="s">
        <v>1569</v>
      </c>
      <c r="H106" s="12" t="s">
        <v>1567</v>
      </c>
      <c r="I106" s="12" t="s">
        <v>1567</v>
      </c>
      <c r="J106" s="13" t="s">
        <v>1567</v>
      </c>
      <c r="K106" s="13" t="s">
        <v>1570</v>
      </c>
      <c r="L106" s="14">
        <v>241.47</v>
      </c>
      <c r="M106" s="12" t="s">
        <v>1571</v>
      </c>
      <c r="N106" s="13" t="s">
        <v>1572</v>
      </c>
      <c r="O106" s="13" t="s">
        <v>1605</v>
      </c>
      <c r="P106" s="15">
        <v>42439</v>
      </c>
      <c r="Q106" s="12" t="s">
        <v>1574</v>
      </c>
    </row>
    <row r="107" spans="1:17" ht="14.25" x14ac:dyDescent="0.2">
      <c r="A107" s="12" t="s">
        <v>1597</v>
      </c>
      <c r="B107" s="13" t="s">
        <v>1565</v>
      </c>
      <c r="C107" s="12" t="s">
        <v>1019</v>
      </c>
      <c r="D107" s="12" t="s">
        <v>1566</v>
      </c>
      <c r="E107" s="12" t="s">
        <v>1567</v>
      </c>
      <c r="F107" s="12" t="s">
        <v>1568</v>
      </c>
      <c r="G107" s="12" t="s">
        <v>1569</v>
      </c>
      <c r="H107" s="12" t="s">
        <v>1567</v>
      </c>
      <c r="I107" s="12" t="s">
        <v>1567</v>
      </c>
      <c r="J107" s="13" t="s">
        <v>1567</v>
      </c>
      <c r="K107" s="13" t="s">
        <v>1570</v>
      </c>
      <c r="L107" s="14">
        <v>235.96</v>
      </c>
      <c r="M107" s="12" t="s">
        <v>1571</v>
      </c>
      <c r="N107" s="13" t="s">
        <v>1572</v>
      </c>
      <c r="O107" s="13" t="s">
        <v>1603</v>
      </c>
      <c r="P107" s="15">
        <v>42439</v>
      </c>
      <c r="Q107" s="12" t="s">
        <v>1574</v>
      </c>
    </row>
    <row r="108" spans="1:17" ht="14.25" x14ac:dyDescent="0.2">
      <c r="A108" s="12" t="s">
        <v>1597</v>
      </c>
      <c r="B108" s="13" t="s">
        <v>1565</v>
      </c>
      <c r="C108" s="12" t="s">
        <v>1019</v>
      </c>
      <c r="D108" s="12" t="s">
        <v>1566</v>
      </c>
      <c r="E108" s="12" t="s">
        <v>1567</v>
      </c>
      <c r="F108" s="12" t="s">
        <v>1568</v>
      </c>
      <c r="G108" s="12" t="s">
        <v>1569</v>
      </c>
      <c r="H108" s="12" t="s">
        <v>1567</v>
      </c>
      <c r="I108" s="12" t="s">
        <v>1567</v>
      </c>
      <c r="J108" s="13" t="s">
        <v>1567</v>
      </c>
      <c r="K108" s="13" t="s">
        <v>1570</v>
      </c>
      <c r="L108" s="14">
        <v>228.21</v>
      </c>
      <c r="M108" s="12" t="s">
        <v>1571</v>
      </c>
      <c r="N108" s="13" t="s">
        <v>1572</v>
      </c>
      <c r="O108" s="13" t="s">
        <v>1609</v>
      </c>
      <c r="P108" s="15">
        <v>42439</v>
      </c>
      <c r="Q108" s="12" t="s">
        <v>1574</v>
      </c>
    </row>
    <row r="109" spans="1:17" ht="14.25" x14ac:dyDescent="0.2">
      <c r="A109" s="12" t="s">
        <v>1597</v>
      </c>
      <c r="B109" s="13" t="s">
        <v>1565</v>
      </c>
      <c r="C109" s="12" t="s">
        <v>1019</v>
      </c>
      <c r="D109" s="12" t="s">
        <v>1566</v>
      </c>
      <c r="E109" s="12" t="s">
        <v>1567</v>
      </c>
      <c r="F109" s="12" t="s">
        <v>1568</v>
      </c>
      <c r="G109" s="12" t="s">
        <v>1569</v>
      </c>
      <c r="H109" s="12" t="s">
        <v>1567</v>
      </c>
      <c r="I109" s="12" t="s">
        <v>1567</v>
      </c>
      <c r="J109" s="13" t="s">
        <v>1567</v>
      </c>
      <c r="K109" s="13" t="s">
        <v>1570</v>
      </c>
      <c r="L109" s="14">
        <v>226.88</v>
      </c>
      <c r="M109" s="12" t="s">
        <v>1571</v>
      </c>
      <c r="N109" s="13" t="s">
        <v>1572</v>
      </c>
      <c r="O109" s="13" t="s">
        <v>1589</v>
      </c>
      <c r="P109" s="15">
        <v>42439</v>
      </c>
      <c r="Q109" s="12" t="s">
        <v>1574</v>
      </c>
    </row>
    <row r="110" spans="1:17" ht="14.25" x14ac:dyDescent="0.2">
      <c r="A110" s="12" t="s">
        <v>1597</v>
      </c>
      <c r="B110" s="13" t="s">
        <v>1565</v>
      </c>
      <c r="C110" s="12" t="s">
        <v>1019</v>
      </c>
      <c r="D110" s="12" t="s">
        <v>1566</v>
      </c>
      <c r="E110" s="12" t="s">
        <v>1567</v>
      </c>
      <c r="F110" s="12" t="s">
        <v>1568</v>
      </c>
      <c r="G110" s="12" t="s">
        <v>1569</v>
      </c>
      <c r="H110" s="12" t="s">
        <v>1567</v>
      </c>
      <c r="I110" s="12" t="s">
        <v>1567</v>
      </c>
      <c r="J110" s="13" t="s">
        <v>1567</v>
      </c>
      <c r="K110" s="13" t="s">
        <v>1570</v>
      </c>
      <c r="L110" s="14">
        <v>205.96</v>
      </c>
      <c r="M110" s="12" t="s">
        <v>1571</v>
      </c>
      <c r="N110" s="13" t="s">
        <v>1572</v>
      </c>
      <c r="O110" s="13" t="s">
        <v>1599</v>
      </c>
      <c r="P110" s="15">
        <v>42439</v>
      </c>
      <c r="Q110" s="12" t="s">
        <v>1574</v>
      </c>
    </row>
    <row r="111" spans="1:17" ht="14.25" x14ac:dyDescent="0.2">
      <c r="A111" s="12" t="s">
        <v>1597</v>
      </c>
      <c r="B111" s="13" t="s">
        <v>1565</v>
      </c>
      <c r="C111" s="12" t="s">
        <v>1019</v>
      </c>
      <c r="D111" s="12" t="s">
        <v>1566</v>
      </c>
      <c r="E111" s="12" t="s">
        <v>1567</v>
      </c>
      <c r="F111" s="12" t="s">
        <v>1568</v>
      </c>
      <c r="G111" s="12" t="s">
        <v>1569</v>
      </c>
      <c r="H111" s="12" t="s">
        <v>1567</v>
      </c>
      <c r="I111" s="12" t="s">
        <v>1567</v>
      </c>
      <c r="J111" s="13" t="s">
        <v>1567</v>
      </c>
      <c r="K111" s="13" t="s">
        <v>1575</v>
      </c>
      <c r="L111" s="14">
        <v>168.02</v>
      </c>
      <c r="M111" s="12" t="s">
        <v>1571</v>
      </c>
      <c r="N111" s="13" t="s">
        <v>1572</v>
      </c>
      <c r="O111" s="13" t="s">
        <v>1618</v>
      </c>
      <c r="P111" s="15">
        <v>42439</v>
      </c>
      <c r="Q111" s="12" t="s">
        <v>1574</v>
      </c>
    </row>
    <row r="112" spans="1:17" ht="14.25" x14ac:dyDescent="0.2">
      <c r="A112" s="12" t="s">
        <v>1597</v>
      </c>
      <c r="B112" s="13" t="s">
        <v>1565</v>
      </c>
      <c r="C112" s="12" t="s">
        <v>1019</v>
      </c>
      <c r="D112" s="12" t="s">
        <v>1566</v>
      </c>
      <c r="E112" s="12" t="s">
        <v>1567</v>
      </c>
      <c r="F112" s="12" t="s">
        <v>1568</v>
      </c>
      <c r="G112" s="12" t="s">
        <v>1569</v>
      </c>
      <c r="H112" s="12" t="s">
        <v>1567</v>
      </c>
      <c r="I112" s="12" t="s">
        <v>1567</v>
      </c>
      <c r="J112" s="13" t="s">
        <v>1567</v>
      </c>
      <c r="K112" s="13" t="s">
        <v>1570</v>
      </c>
      <c r="L112" s="14">
        <v>132.19999999999999</v>
      </c>
      <c r="M112" s="12" t="s">
        <v>1571</v>
      </c>
      <c r="N112" s="13" t="s">
        <v>1572</v>
      </c>
      <c r="O112" s="13" t="s">
        <v>1619</v>
      </c>
      <c r="P112" s="15">
        <v>42439</v>
      </c>
      <c r="Q112" s="12" t="s">
        <v>1574</v>
      </c>
    </row>
    <row r="113" spans="1:17" ht="14.25" x14ac:dyDescent="0.2">
      <c r="A113" s="12" t="s">
        <v>1597</v>
      </c>
      <c r="B113" s="13" t="s">
        <v>1565</v>
      </c>
      <c r="C113" s="12" t="s">
        <v>1019</v>
      </c>
      <c r="D113" s="12" t="s">
        <v>1566</v>
      </c>
      <c r="E113" s="12" t="s">
        <v>1567</v>
      </c>
      <c r="F113" s="12" t="s">
        <v>1568</v>
      </c>
      <c r="G113" s="12" t="s">
        <v>1642</v>
      </c>
      <c r="H113" s="12" t="s">
        <v>1567</v>
      </c>
      <c r="I113" s="12" t="s">
        <v>1567</v>
      </c>
      <c r="J113" s="13" t="s">
        <v>1567</v>
      </c>
      <c r="K113" s="13" t="s">
        <v>1643</v>
      </c>
      <c r="L113" s="14">
        <v>114.56</v>
      </c>
      <c r="M113" s="12" t="s">
        <v>1571</v>
      </c>
      <c r="N113" s="13" t="s">
        <v>1572</v>
      </c>
      <c r="O113" s="13" t="s">
        <v>1644</v>
      </c>
      <c r="P113" s="15">
        <v>42439</v>
      </c>
      <c r="Q113" s="12" t="s">
        <v>1574</v>
      </c>
    </row>
    <row r="114" spans="1:17" ht="14.25" x14ac:dyDescent="0.2">
      <c r="A114" s="12" t="s">
        <v>1597</v>
      </c>
      <c r="B114" s="13" t="s">
        <v>1565</v>
      </c>
      <c r="C114" s="12" t="s">
        <v>1019</v>
      </c>
      <c r="D114" s="12" t="s">
        <v>1566</v>
      </c>
      <c r="E114" s="12" t="s">
        <v>1567</v>
      </c>
      <c r="F114" s="12" t="s">
        <v>1568</v>
      </c>
      <c r="G114" s="12" t="s">
        <v>1569</v>
      </c>
      <c r="H114" s="12" t="s">
        <v>1567</v>
      </c>
      <c r="I114" s="12" t="s">
        <v>1567</v>
      </c>
      <c r="J114" s="13" t="s">
        <v>1567</v>
      </c>
      <c r="K114" s="13" t="s">
        <v>1600</v>
      </c>
      <c r="L114" s="14">
        <v>95.7</v>
      </c>
      <c r="M114" s="12" t="s">
        <v>1571</v>
      </c>
      <c r="N114" s="13" t="s">
        <v>1572</v>
      </c>
      <c r="O114" s="13" t="s">
        <v>1645</v>
      </c>
      <c r="P114" s="15">
        <v>42439</v>
      </c>
      <c r="Q114" s="12" t="s">
        <v>1574</v>
      </c>
    </row>
    <row r="115" spans="1:17" ht="14.25" x14ac:dyDescent="0.2">
      <c r="A115" s="12" t="s">
        <v>1597</v>
      </c>
      <c r="B115" s="13" t="s">
        <v>1565</v>
      </c>
      <c r="C115" s="12" t="s">
        <v>1019</v>
      </c>
      <c r="D115" s="12" t="s">
        <v>1566</v>
      </c>
      <c r="E115" s="12" t="s">
        <v>1567</v>
      </c>
      <c r="F115" s="12" t="s">
        <v>1568</v>
      </c>
      <c r="G115" s="12" t="s">
        <v>1569</v>
      </c>
      <c r="H115" s="12" t="s">
        <v>1567</v>
      </c>
      <c r="I115" s="12" t="s">
        <v>1567</v>
      </c>
      <c r="J115" s="13" t="s">
        <v>1567</v>
      </c>
      <c r="K115" s="13" t="s">
        <v>1570</v>
      </c>
      <c r="L115" s="14">
        <v>41.6</v>
      </c>
      <c r="M115" s="12" t="s">
        <v>1571</v>
      </c>
      <c r="N115" s="13" t="s">
        <v>1572</v>
      </c>
      <c r="O115" s="13" t="s">
        <v>1646</v>
      </c>
      <c r="P115" s="15">
        <v>42439</v>
      </c>
      <c r="Q115" s="12" t="s">
        <v>1574</v>
      </c>
    </row>
    <row r="116" spans="1:17" ht="14.25" x14ac:dyDescent="0.2">
      <c r="A116" s="12" t="s">
        <v>1597</v>
      </c>
      <c r="B116" s="13" t="s">
        <v>1565</v>
      </c>
      <c r="C116" s="12" t="s">
        <v>1019</v>
      </c>
      <c r="D116" s="12" t="s">
        <v>1566</v>
      </c>
      <c r="E116" s="12" t="s">
        <v>1567</v>
      </c>
      <c r="F116" s="12" t="s">
        <v>1568</v>
      </c>
      <c r="G116" s="12" t="s">
        <v>1569</v>
      </c>
      <c r="H116" s="12" t="s">
        <v>1567</v>
      </c>
      <c r="I116" s="12" t="s">
        <v>1567</v>
      </c>
      <c r="J116" s="13" t="s">
        <v>1567</v>
      </c>
      <c r="K116" s="13" t="s">
        <v>1575</v>
      </c>
      <c r="L116" s="14">
        <v>41.95</v>
      </c>
      <c r="M116" s="12" t="s">
        <v>1571</v>
      </c>
      <c r="N116" s="13" t="s">
        <v>1572</v>
      </c>
      <c r="O116" s="13" t="s">
        <v>1608</v>
      </c>
      <c r="P116" s="15">
        <v>42439</v>
      </c>
      <c r="Q116" s="12" t="s">
        <v>1574</v>
      </c>
    </row>
    <row r="117" spans="1:17" ht="14.25" x14ac:dyDescent="0.2">
      <c r="A117" s="12" t="s">
        <v>1597</v>
      </c>
      <c r="B117" s="13" t="s">
        <v>1565</v>
      </c>
      <c r="C117" s="12" t="s">
        <v>1019</v>
      </c>
      <c r="D117" s="12" t="s">
        <v>1566</v>
      </c>
      <c r="E117" s="12" t="s">
        <v>1567</v>
      </c>
      <c r="F117" s="12" t="s">
        <v>1568</v>
      </c>
      <c r="G117" s="12" t="s">
        <v>1569</v>
      </c>
      <c r="H117" s="12" t="s">
        <v>1567</v>
      </c>
      <c r="I117" s="12" t="s">
        <v>1567</v>
      </c>
      <c r="J117" s="13" t="s">
        <v>1567</v>
      </c>
      <c r="K117" s="13" t="s">
        <v>1575</v>
      </c>
      <c r="L117" s="14">
        <v>42.480000000000004</v>
      </c>
      <c r="M117" s="12" t="s">
        <v>1571</v>
      </c>
      <c r="N117" s="13" t="s">
        <v>1572</v>
      </c>
      <c r="O117" s="13" t="s">
        <v>1627</v>
      </c>
      <c r="P117" s="15">
        <v>42439</v>
      </c>
      <c r="Q117" s="12" t="s">
        <v>1574</v>
      </c>
    </row>
    <row r="118" spans="1:17" ht="14.25" x14ac:dyDescent="0.2">
      <c r="A118" s="12" t="s">
        <v>1597</v>
      </c>
      <c r="B118" s="13" t="s">
        <v>1565</v>
      </c>
      <c r="C118" s="12" t="s">
        <v>1019</v>
      </c>
      <c r="D118" s="12" t="s">
        <v>1566</v>
      </c>
      <c r="E118" s="12" t="s">
        <v>1567</v>
      </c>
      <c r="F118" s="12" t="s">
        <v>1568</v>
      </c>
      <c r="G118" s="12" t="s">
        <v>1569</v>
      </c>
      <c r="H118" s="12" t="s">
        <v>1567</v>
      </c>
      <c r="I118" s="12" t="s">
        <v>1567</v>
      </c>
      <c r="J118" s="13" t="s">
        <v>1567</v>
      </c>
      <c r="K118" s="13" t="s">
        <v>1570</v>
      </c>
      <c r="L118" s="14">
        <v>43.84</v>
      </c>
      <c r="M118" s="12" t="s">
        <v>1571</v>
      </c>
      <c r="N118" s="13" t="s">
        <v>1572</v>
      </c>
      <c r="O118" s="13" t="s">
        <v>1573</v>
      </c>
      <c r="P118" s="15">
        <v>42439</v>
      </c>
      <c r="Q118" s="12" t="s">
        <v>1574</v>
      </c>
    </row>
    <row r="119" spans="1:17" ht="14.25" x14ac:dyDescent="0.2">
      <c r="A119" s="12" t="s">
        <v>1597</v>
      </c>
      <c r="B119" s="13" t="s">
        <v>1565</v>
      </c>
      <c r="C119" s="12" t="s">
        <v>1019</v>
      </c>
      <c r="D119" s="12" t="s">
        <v>1566</v>
      </c>
      <c r="E119" s="12" t="s">
        <v>1567</v>
      </c>
      <c r="F119" s="12" t="s">
        <v>1568</v>
      </c>
      <c r="G119" s="12" t="s">
        <v>1569</v>
      </c>
      <c r="H119" s="12" t="s">
        <v>1567</v>
      </c>
      <c r="I119" s="12" t="s">
        <v>1567</v>
      </c>
      <c r="J119" s="13" t="s">
        <v>1567</v>
      </c>
      <c r="K119" s="13" t="s">
        <v>1570</v>
      </c>
      <c r="L119" s="14">
        <v>46.22</v>
      </c>
      <c r="M119" s="12" t="s">
        <v>1571</v>
      </c>
      <c r="N119" s="13" t="s">
        <v>1572</v>
      </c>
      <c r="O119" s="13" t="s">
        <v>1573</v>
      </c>
      <c r="P119" s="15">
        <v>42439</v>
      </c>
      <c r="Q119" s="12" t="s">
        <v>1574</v>
      </c>
    </row>
    <row r="120" spans="1:17" ht="14.25" x14ac:dyDescent="0.2">
      <c r="A120" s="12" t="s">
        <v>1597</v>
      </c>
      <c r="B120" s="13" t="s">
        <v>1565</v>
      </c>
      <c r="C120" s="12" t="s">
        <v>1019</v>
      </c>
      <c r="D120" s="12" t="s">
        <v>1566</v>
      </c>
      <c r="E120" s="12" t="s">
        <v>1567</v>
      </c>
      <c r="F120" s="12" t="s">
        <v>1568</v>
      </c>
      <c r="G120" s="12" t="s">
        <v>1569</v>
      </c>
      <c r="H120" s="12" t="s">
        <v>1567</v>
      </c>
      <c r="I120" s="12" t="s">
        <v>1567</v>
      </c>
      <c r="J120" s="13" t="s">
        <v>1567</v>
      </c>
      <c r="K120" s="13" t="s">
        <v>1570</v>
      </c>
      <c r="L120" s="14">
        <v>58.24</v>
      </c>
      <c r="M120" s="12" t="s">
        <v>1571</v>
      </c>
      <c r="N120" s="13" t="s">
        <v>1572</v>
      </c>
      <c r="O120" s="13" t="s">
        <v>1646</v>
      </c>
      <c r="P120" s="15">
        <v>42439</v>
      </c>
      <c r="Q120" s="12" t="s">
        <v>1574</v>
      </c>
    </row>
    <row r="121" spans="1:17" ht="14.25" x14ac:dyDescent="0.2">
      <c r="A121" s="12" t="s">
        <v>1597</v>
      </c>
      <c r="B121" s="13" t="s">
        <v>1565</v>
      </c>
      <c r="C121" s="12" t="s">
        <v>1019</v>
      </c>
      <c r="D121" s="12" t="s">
        <v>1566</v>
      </c>
      <c r="E121" s="12" t="s">
        <v>1567</v>
      </c>
      <c r="F121" s="12" t="s">
        <v>1568</v>
      </c>
      <c r="G121" s="12" t="s">
        <v>1569</v>
      </c>
      <c r="H121" s="12" t="s">
        <v>1567</v>
      </c>
      <c r="I121" s="12" t="s">
        <v>1567</v>
      </c>
      <c r="J121" s="13" t="s">
        <v>1567</v>
      </c>
      <c r="K121" s="13" t="s">
        <v>1570</v>
      </c>
      <c r="L121" s="14">
        <v>65.040000000000006</v>
      </c>
      <c r="M121" s="12" t="s">
        <v>1571</v>
      </c>
      <c r="N121" s="13" t="s">
        <v>1572</v>
      </c>
      <c r="O121" s="13" t="s">
        <v>1621</v>
      </c>
      <c r="P121" s="15">
        <v>42439</v>
      </c>
      <c r="Q121" s="12" t="s">
        <v>1574</v>
      </c>
    </row>
    <row r="122" spans="1:17" ht="14.25" x14ac:dyDescent="0.2">
      <c r="A122" s="12" t="s">
        <v>1597</v>
      </c>
      <c r="B122" s="13" t="s">
        <v>1565</v>
      </c>
      <c r="C122" s="12" t="s">
        <v>1019</v>
      </c>
      <c r="D122" s="12" t="s">
        <v>1566</v>
      </c>
      <c r="E122" s="12" t="s">
        <v>1567</v>
      </c>
      <c r="F122" s="12" t="s">
        <v>1568</v>
      </c>
      <c r="G122" s="12" t="s">
        <v>1569</v>
      </c>
      <c r="H122" s="12" t="s">
        <v>1567</v>
      </c>
      <c r="I122" s="12" t="s">
        <v>1567</v>
      </c>
      <c r="J122" s="13" t="s">
        <v>1567</v>
      </c>
      <c r="K122" s="13" t="s">
        <v>1570</v>
      </c>
      <c r="L122" s="14">
        <v>73.94</v>
      </c>
      <c r="M122" s="12" t="s">
        <v>1571</v>
      </c>
      <c r="N122" s="13" t="s">
        <v>1572</v>
      </c>
      <c r="O122" s="13" t="s">
        <v>1573</v>
      </c>
      <c r="P122" s="15">
        <v>42439</v>
      </c>
      <c r="Q122" s="12" t="s">
        <v>1574</v>
      </c>
    </row>
    <row r="123" spans="1:17" ht="14.25" x14ac:dyDescent="0.2">
      <c r="A123" s="12" t="s">
        <v>1597</v>
      </c>
      <c r="B123" s="13" t="s">
        <v>1565</v>
      </c>
      <c r="C123" s="12" t="s">
        <v>1019</v>
      </c>
      <c r="D123" s="12" t="s">
        <v>1566</v>
      </c>
      <c r="E123" s="12" t="s">
        <v>1567</v>
      </c>
      <c r="F123" s="12" t="s">
        <v>1568</v>
      </c>
      <c r="G123" s="12" t="s">
        <v>1569</v>
      </c>
      <c r="H123" s="12" t="s">
        <v>1567</v>
      </c>
      <c r="I123" s="12" t="s">
        <v>1567</v>
      </c>
      <c r="J123" s="13" t="s">
        <v>1567</v>
      </c>
      <c r="K123" s="13" t="s">
        <v>1570</v>
      </c>
      <c r="L123" s="14">
        <v>75.58</v>
      </c>
      <c r="M123" s="12" t="s">
        <v>1571</v>
      </c>
      <c r="N123" s="13" t="s">
        <v>1572</v>
      </c>
      <c r="O123" s="13" t="s">
        <v>1618</v>
      </c>
      <c r="P123" s="15">
        <v>42439</v>
      </c>
      <c r="Q123" s="12" t="s">
        <v>1574</v>
      </c>
    </row>
    <row r="124" spans="1:17" ht="14.25" x14ac:dyDescent="0.2">
      <c r="A124" s="12" t="s">
        <v>1597</v>
      </c>
      <c r="B124" s="13" t="s">
        <v>1565</v>
      </c>
      <c r="C124" s="12" t="s">
        <v>1019</v>
      </c>
      <c r="D124" s="12" t="s">
        <v>1566</v>
      </c>
      <c r="E124" s="12" t="s">
        <v>1567</v>
      </c>
      <c r="F124" s="12" t="s">
        <v>1568</v>
      </c>
      <c r="G124" s="12" t="s">
        <v>1569</v>
      </c>
      <c r="H124" s="12" t="s">
        <v>1567</v>
      </c>
      <c r="I124" s="12" t="s">
        <v>1567</v>
      </c>
      <c r="J124" s="13" t="s">
        <v>1567</v>
      </c>
      <c r="K124" s="13" t="s">
        <v>1600</v>
      </c>
      <c r="L124" s="14">
        <v>80.16</v>
      </c>
      <c r="M124" s="12" t="s">
        <v>1571</v>
      </c>
      <c r="N124" s="13" t="s">
        <v>1572</v>
      </c>
      <c r="O124" s="13" t="s">
        <v>1645</v>
      </c>
      <c r="P124" s="15">
        <v>42439</v>
      </c>
      <c r="Q124" s="12" t="s">
        <v>1574</v>
      </c>
    </row>
    <row r="125" spans="1:17" ht="14.25" x14ac:dyDescent="0.2">
      <c r="A125" s="12" t="s">
        <v>1597</v>
      </c>
      <c r="B125" s="13" t="s">
        <v>1565</v>
      </c>
      <c r="C125" s="12" t="s">
        <v>1019</v>
      </c>
      <c r="D125" s="12" t="s">
        <v>1566</v>
      </c>
      <c r="E125" s="12" t="s">
        <v>1567</v>
      </c>
      <c r="F125" s="12" t="s">
        <v>1568</v>
      </c>
      <c r="G125" s="12" t="s">
        <v>1569</v>
      </c>
      <c r="H125" s="12" t="s">
        <v>1567</v>
      </c>
      <c r="I125" s="12" t="s">
        <v>1567</v>
      </c>
      <c r="J125" s="13" t="s">
        <v>1567</v>
      </c>
      <c r="K125" s="13" t="s">
        <v>1600</v>
      </c>
      <c r="L125" s="14">
        <v>82.58</v>
      </c>
      <c r="M125" s="12" t="s">
        <v>1571</v>
      </c>
      <c r="N125" s="13" t="s">
        <v>1572</v>
      </c>
      <c r="O125" s="13" t="s">
        <v>1645</v>
      </c>
      <c r="P125" s="15">
        <v>42439</v>
      </c>
      <c r="Q125" s="12" t="s">
        <v>1574</v>
      </c>
    </row>
    <row r="126" spans="1:17" ht="14.25" x14ac:dyDescent="0.2">
      <c r="A126" s="12" t="s">
        <v>1597</v>
      </c>
      <c r="B126" s="13" t="s">
        <v>1565</v>
      </c>
      <c r="C126" s="12" t="s">
        <v>1019</v>
      </c>
      <c r="D126" s="12" t="s">
        <v>1566</v>
      </c>
      <c r="E126" s="12" t="s">
        <v>1567</v>
      </c>
      <c r="F126" s="12" t="s">
        <v>1568</v>
      </c>
      <c r="G126" s="12" t="s">
        <v>1569</v>
      </c>
      <c r="H126" s="12" t="s">
        <v>1567</v>
      </c>
      <c r="I126" s="12" t="s">
        <v>1567</v>
      </c>
      <c r="J126" s="13" t="s">
        <v>1567</v>
      </c>
      <c r="K126" s="13" t="s">
        <v>1570</v>
      </c>
      <c r="L126" s="14">
        <v>84.01</v>
      </c>
      <c r="M126" s="12" t="s">
        <v>1571</v>
      </c>
      <c r="N126" s="13" t="s">
        <v>1572</v>
      </c>
      <c r="O126" s="13" t="s">
        <v>1618</v>
      </c>
      <c r="P126" s="15">
        <v>42439</v>
      </c>
      <c r="Q126" s="12" t="s">
        <v>1574</v>
      </c>
    </row>
    <row r="127" spans="1:17" ht="14.25" x14ac:dyDescent="0.2">
      <c r="A127" s="12" t="s">
        <v>1597</v>
      </c>
      <c r="B127" s="13" t="s">
        <v>1565</v>
      </c>
      <c r="C127" s="12" t="s">
        <v>1019</v>
      </c>
      <c r="D127" s="12" t="s">
        <v>1566</v>
      </c>
      <c r="E127" s="12" t="s">
        <v>1567</v>
      </c>
      <c r="F127" s="12" t="s">
        <v>1568</v>
      </c>
      <c r="G127" s="12" t="s">
        <v>1569</v>
      </c>
      <c r="H127" s="12" t="s">
        <v>1567</v>
      </c>
      <c r="I127" s="12" t="s">
        <v>1567</v>
      </c>
      <c r="J127" s="13" t="s">
        <v>1567</v>
      </c>
      <c r="K127" s="13" t="s">
        <v>1570</v>
      </c>
      <c r="L127" s="14">
        <v>84.01</v>
      </c>
      <c r="M127" s="12" t="s">
        <v>1571</v>
      </c>
      <c r="N127" s="13" t="s">
        <v>1572</v>
      </c>
      <c r="O127" s="13" t="s">
        <v>1618</v>
      </c>
      <c r="P127" s="15">
        <v>42439</v>
      </c>
      <c r="Q127" s="12" t="s">
        <v>1574</v>
      </c>
    </row>
    <row r="128" spans="1:17" ht="14.25" x14ac:dyDescent="0.2">
      <c r="A128" s="12" t="s">
        <v>1597</v>
      </c>
      <c r="B128" s="13" t="s">
        <v>1565</v>
      </c>
      <c r="C128" s="12" t="s">
        <v>1019</v>
      </c>
      <c r="D128" s="12" t="s">
        <v>1566</v>
      </c>
      <c r="E128" s="12" t="s">
        <v>1567</v>
      </c>
      <c r="F128" s="12" t="s">
        <v>1568</v>
      </c>
      <c r="G128" s="12" t="s">
        <v>1569</v>
      </c>
      <c r="H128" s="12" t="s">
        <v>1567</v>
      </c>
      <c r="I128" s="12" t="s">
        <v>1567</v>
      </c>
      <c r="J128" s="13" t="s">
        <v>1567</v>
      </c>
      <c r="K128" s="13" t="s">
        <v>1570</v>
      </c>
      <c r="L128" s="14">
        <v>90.36</v>
      </c>
      <c r="M128" s="12" t="s">
        <v>1571</v>
      </c>
      <c r="N128" s="13" t="s">
        <v>1572</v>
      </c>
      <c r="O128" s="13" t="s">
        <v>1614</v>
      </c>
      <c r="P128" s="15">
        <v>42439</v>
      </c>
      <c r="Q128" s="12" t="s">
        <v>1574</v>
      </c>
    </row>
    <row r="129" spans="1:17" ht="14.25" x14ac:dyDescent="0.2">
      <c r="A129" s="12" t="s">
        <v>1597</v>
      </c>
      <c r="B129" s="13" t="s">
        <v>1565</v>
      </c>
      <c r="C129" s="12" t="s">
        <v>1019</v>
      </c>
      <c r="D129" s="12" t="s">
        <v>1566</v>
      </c>
      <c r="E129" s="12" t="s">
        <v>1567</v>
      </c>
      <c r="F129" s="12" t="s">
        <v>1568</v>
      </c>
      <c r="G129" s="12" t="s">
        <v>1569</v>
      </c>
      <c r="H129" s="12" t="s">
        <v>1567</v>
      </c>
      <c r="I129" s="12" t="s">
        <v>1567</v>
      </c>
      <c r="J129" s="13" t="s">
        <v>1567</v>
      </c>
      <c r="K129" s="13" t="s">
        <v>1570</v>
      </c>
      <c r="L129" s="14">
        <v>90.75</v>
      </c>
      <c r="M129" s="12" t="s">
        <v>1571</v>
      </c>
      <c r="N129" s="13" t="s">
        <v>1572</v>
      </c>
      <c r="O129" s="13" t="s">
        <v>1647</v>
      </c>
      <c r="P129" s="15">
        <v>42439</v>
      </c>
      <c r="Q129" s="12" t="s">
        <v>1574</v>
      </c>
    </row>
    <row r="130" spans="1:17" ht="14.25" x14ac:dyDescent="0.2">
      <c r="A130" s="12" t="s">
        <v>1597</v>
      </c>
      <c r="B130" s="13" t="s">
        <v>1565</v>
      </c>
      <c r="C130" s="12" t="s">
        <v>1019</v>
      </c>
      <c r="D130" s="12" t="s">
        <v>1566</v>
      </c>
      <c r="E130" s="12" t="s">
        <v>1567</v>
      </c>
      <c r="F130" s="12" t="s">
        <v>1568</v>
      </c>
      <c r="G130" s="12" t="s">
        <v>1569</v>
      </c>
      <c r="H130" s="12" t="s">
        <v>1567</v>
      </c>
      <c r="I130" s="12" t="s">
        <v>1567</v>
      </c>
      <c r="J130" s="13" t="s">
        <v>1567</v>
      </c>
      <c r="K130" s="13" t="s">
        <v>1570</v>
      </c>
      <c r="L130" s="14">
        <v>94.13</v>
      </c>
      <c r="M130" s="12" t="s">
        <v>1571</v>
      </c>
      <c r="N130" s="13" t="s">
        <v>1572</v>
      </c>
      <c r="O130" s="13" t="s">
        <v>1573</v>
      </c>
      <c r="P130" s="15">
        <v>42439</v>
      </c>
      <c r="Q130" s="12" t="s">
        <v>1574</v>
      </c>
    </row>
    <row r="131" spans="1:17" ht="14.25" x14ac:dyDescent="0.2">
      <c r="A131" s="12" t="s">
        <v>1597</v>
      </c>
      <c r="B131" s="13" t="s">
        <v>1565</v>
      </c>
      <c r="C131" s="12" t="s">
        <v>1019</v>
      </c>
      <c r="D131" s="12" t="s">
        <v>1566</v>
      </c>
      <c r="E131" s="12" t="s">
        <v>1567</v>
      </c>
      <c r="F131" s="12" t="s">
        <v>1568</v>
      </c>
      <c r="G131" s="12" t="s">
        <v>1569</v>
      </c>
      <c r="H131" s="12" t="s">
        <v>1567</v>
      </c>
      <c r="I131" s="12" t="s">
        <v>1567</v>
      </c>
      <c r="J131" s="13" t="s">
        <v>1567</v>
      </c>
      <c r="K131" s="13" t="s">
        <v>1570</v>
      </c>
      <c r="L131" s="14">
        <v>95.3</v>
      </c>
      <c r="M131" s="12" t="s">
        <v>1571</v>
      </c>
      <c r="N131" s="13" t="s">
        <v>1572</v>
      </c>
      <c r="O131" s="13" t="s">
        <v>1648</v>
      </c>
      <c r="P131" s="15">
        <v>42439</v>
      </c>
      <c r="Q131" s="12" t="s">
        <v>1574</v>
      </c>
    </row>
    <row r="132" spans="1:17" ht="14.25" x14ac:dyDescent="0.2">
      <c r="A132" s="12" t="s">
        <v>1649</v>
      </c>
      <c r="B132" s="13" t="s">
        <v>1565</v>
      </c>
      <c r="C132" s="12" t="s">
        <v>1019</v>
      </c>
      <c r="D132" s="12" t="s">
        <v>1566</v>
      </c>
      <c r="E132" s="12" t="s">
        <v>1567</v>
      </c>
      <c r="F132" s="12" t="s">
        <v>1568</v>
      </c>
      <c r="G132" s="12" t="s">
        <v>1569</v>
      </c>
      <c r="H132" s="12" t="s">
        <v>1567</v>
      </c>
      <c r="I132" s="12" t="s">
        <v>1567</v>
      </c>
      <c r="J132" s="13" t="s">
        <v>1567</v>
      </c>
      <c r="K132" s="13" t="s">
        <v>1575</v>
      </c>
      <c r="L132" s="14">
        <v>18.3</v>
      </c>
      <c r="M132" s="12" t="s">
        <v>1571</v>
      </c>
      <c r="N132" s="13" t="s">
        <v>1572</v>
      </c>
      <c r="O132" s="13" t="s">
        <v>1619</v>
      </c>
      <c r="P132" s="15">
        <v>42531</v>
      </c>
      <c r="Q132" s="12" t="s">
        <v>1574</v>
      </c>
    </row>
    <row r="133" spans="1:17" ht="14.25" x14ac:dyDescent="0.2">
      <c r="A133" s="12" t="s">
        <v>1649</v>
      </c>
      <c r="B133" s="13" t="s">
        <v>1565</v>
      </c>
      <c r="C133" s="12" t="s">
        <v>1019</v>
      </c>
      <c r="D133" s="12" t="s">
        <v>1566</v>
      </c>
      <c r="E133" s="12" t="s">
        <v>1567</v>
      </c>
      <c r="F133" s="12" t="s">
        <v>1568</v>
      </c>
      <c r="G133" s="12" t="s">
        <v>1569</v>
      </c>
      <c r="H133" s="12" t="s">
        <v>1567</v>
      </c>
      <c r="I133" s="12" t="s">
        <v>1567</v>
      </c>
      <c r="J133" s="13" t="s">
        <v>1567</v>
      </c>
      <c r="K133" s="13" t="s">
        <v>1575</v>
      </c>
      <c r="L133" s="14">
        <v>16.82</v>
      </c>
      <c r="M133" s="12" t="s">
        <v>1571</v>
      </c>
      <c r="N133" s="13" t="s">
        <v>1572</v>
      </c>
      <c r="O133" s="13" t="s">
        <v>1618</v>
      </c>
      <c r="P133" s="15">
        <v>42531</v>
      </c>
      <c r="Q133" s="12" t="s">
        <v>1574</v>
      </c>
    </row>
    <row r="134" spans="1:17" ht="14.25" x14ac:dyDescent="0.2">
      <c r="A134" s="12" t="s">
        <v>1649</v>
      </c>
      <c r="B134" s="13" t="s">
        <v>1565</v>
      </c>
      <c r="C134" s="12" t="s">
        <v>1019</v>
      </c>
      <c r="D134" s="12" t="s">
        <v>1566</v>
      </c>
      <c r="E134" s="12" t="s">
        <v>1567</v>
      </c>
      <c r="F134" s="12" t="s">
        <v>1568</v>
      </c>
      <c r="G134" s="12" t="s">
        <v>1569</v>
      </c>
      <c r="H134" s="12" t="s">
        <v>1567</v>
      </c>
      <c r="I134" s="12" t="s">
        <v>1567</v>
      </c>
      <c r="J134" s="13" t="s">
        <v>1567</v>
      </c>
      <c r="K134" s="13" t="s">
        <v>1575</v>
      </c>
      <c r="L134" s="14">
        <v>7.38</v>
      </c>
      <c r="M134" s="12" t="s">
        <v>1571</v>
      </c>
      <c r="N134" s="13" t="s">
        <v>1572</v>
      </c>
      <c r="O134" s="13" t="s">
        <v>1618</v>
      </c>
      <c r="P134" s="15">
        <v>42531</v>
      </c>
      <c r="Q134" s="12" t="s">
        <v>1574</v>
      </c>
    </row>
    <row r="135" spans="1:17" ht="14.25" x14ac:dyDescent="0.2">
      <c r="A135" s="12" t="s">
        <v>1649</v>
      </c>
      <c r="B135" s="13" t="s">
        <v>1565</v>
      </c>
      <c r="C135" s="12" t="s">
        <v>1019</v>
      </c>
      <c r="D135" s="12" t="s">
        <v>1566</v>
      </c>
      <c r="E135" s="12" t="s">
        <v>1567</v>
      </c>
      <c r="F135" s="12" t="s">
        <v>1568</v>
      </c>
      <c r="G135" s="12" t="s">
        <v>1569</v>
      </c>
      <c r="H135" s="12" t="s">
        <v>1567</v>
      </c>
      <c r="I135" s="12" t="s">
        <v>1567</v>
      </c>
      <c r="J135" s="13" t="s">
        <v>1567</v>
      </c>
      <c r="K135" s="13" t="s">
        <v>1570</v>
      </c>
      <c r="L135" s="14">
        <v>6.42</v>
      </c>
      <c r="M135" s="12" t="s">
        <v>1571</v>
      </c>
      <c r="N135" s="13" t="s">
        <v>1572</v>
      </c>
      <c r="O135" s="13" t="s">
        <v>1573</v>
      </c>
      <c r="P135" s="15">
        <v>42531</v>
      </c>
      <c r="Q135" s="12" t="s">
        <v>1574</v>
      </c>
    </row>
    <row r="136" spans="1:17" ht="14.25" x14ac:dyDescent="0.2">
      <c r="A136" s="12" t="s">
        <v>1650</v>
      </c>
      <c r="B136" s="13" t="s">
        <v>1565</v>
      </c>
      <c r="C136" s="12" t="s">
        <v>1019</v>
      </c>
      <c r="D136" s="12" t="s">
        <v>1566</v>
      </c>
      <c r="E136" s="12" t="s">
        <v>1567</v>
      </c>
      <c r="F136" s="12" t="s">
        <v>1568</v>
      </c>
      <c r="G136" s="12" t="s">
        <v>1651</v>
      </c>
      <c r="H136" s="12" t="s">
        <v>1567</v>
      </c>
      <c r="I136" s="12" t="s">
        <v>1567</v>
      </c>
      <c r="J136" s="13" t="s">
        <v>1567</v>
      </c>
      <c r="K136" s="13" t="s">
        <v>1652</v>
      </c>
      <c r="L136" s="14">
        <v>403.95</v>
      </c>
      <c r="M136" s="12" t="s">
        <v>1571</v>
      </c>
      <c r="N136" s="13" t="s">
        <v>1572</v>
      </c>
      <c r="O136" s="13" t="s">
        <v>1653</v>
      </c>
      <c r="P136" s="15">
        <v>42531</v>
      </c>
      <c r="Q136" s="12" t="s">
        <v>1574</v>
      </c>
    </row>
    <row r="137" spans="1:17" ht="14.25" x14ac:dyDescent="0.2">
      <c r="A137" s="12" t="s">
        <v>1650</v>
      </c>
      <c r="B137" s="13" t="s">
        <v>1565</v>
      </c>
      <c r="C137" s="12" t="s">
        <v>1019</v>
      </c>
      <c r="D137" s="12" t="s">
        <v>1584</v>
      </c>
      <c r="E137" s="12" t="s">
        <v>1567</v>
      </c>
      <c r="F137" s="12" t="s">
        <v>1568</v>
      </c>
      <c r="G137" s="12" t="s">
        <v>1582</v>
      </c>
      <c r="H137" s="12" t="s">
        <v>1567</v>
      </c>
      <c r="I137" s="12" t="s">
        <v>1567</v>
      </c>
      <c r="J137" s="13" t="s">
        <v>1567</v>
      </c>
      <c r="K137" s="13" t="s">
        <v>1579</v>
      </c>
      <c r="L137" s="14">
        <v>359.7</v>
      </c>
      <c r="M137" s="12" t="s">
        <v>1571</v>
      </c>
      <c r="N137" s="13" t="s">
        <v>1572</v>
      </c>
      <c r="O137" s="13" t="s">
        <v>1654</v>
      </c>
      <c r="P137" s="15">
        <v>42531</v>
      </c>
      <c r="Q137" s="12" t="s">
        <v>1574</v>
      </c>
    </row>
    <row r="138" spans="1:17" ht="14.25" x14ac:dyDescent="0.2">
      <c r="A138" s="12" t="s">
        <v>1650</v>
      </c>
      <c r="B138" s="13" t="s">
        <v>1565</v>
      </c>
      <c r="C138" s="12" t="s">
        <v>1019</v>
      </c>
      <c r="D138" s="12" t="s">
        <v>1566</v>
      </c>
      <c r="E138" s="12" t="s">
        <v>1567</v>
      </c>
      <c r="F138" s="12" t="s">
        <v>1568</v>
      </c>
      <c r="G138" s="12" t="s">
        <v>1632</v>
      </c>
      <c r="H138" s="12" t="s">
        <v>1567</v>
      </c>
      <c r="I138" s="12" t="s">
        <v>1567</v>
      </c>
      <c r="J138" s="13" t="s">
        <v>1567</v>
      </c>
      <c r="K138" s="13" t="s">
        <v>1652</v>
      </c>
      <c r="L138" s="14">
        <v>351.94</v>
      </c>
      <c r="M138" s="12" t="s">
        <v>1571</v>
      </c>
      <c r="N138" s="13" t="s">
        <v>1572</v>
      </c>
      <c r="O138" s="13" t="s">
        <v>1655</v>
      </c>
      <c r="P138" s="15">
        <v>42531</v>
      </c>
      <c r="Q138" s="12" t="s">
        <v>1574</v>
      </c>
    </row>
    <row r="139" spans="1:17" ht="14.25" x14ac:dyDescent="0.2">
      <c r="A139" s="12" t="s">
        <v>1650</v>
      </c>
      <c r="B139" s="13" t="s">
        <v>1565</v>
      </c>
      <c r="C139" s="12" t="s">
        <v>1019</v>
      </c>
      <c r="D139" s="12" t="s">
        <v>1591</v>
      </c>
      <c r="E139" s="12" t="s">
        <v>1567</v>
      </c>
      <c r="F139" s="12" t="s">
        <v>1568</v>
      </c>
      <c r="G139" s="12" t="s">
        <v>1582</v>
      </c>
      <c r="H139" s="12" t="s">
        <v>1567</v>
      </c>
      <c r="I139" s="12" t="s">
        <v>1567</v>
      </c>
      <c r="J139" s="13" t="s">
        <v>1567</v>
      </c>
      <c r="K139" s="13" t="s">
        <v>1579</v>
      </c>
      <c r="L139" s="14">
        <v>205.96</v>
      </c>
      <c r="M139" s="12" t="s">
        <v>1571</v>
      </c>
      <c r="N139" s="13" t="s">
        <v>1572</v>
      </c>
      <c r="O139" s="13" t="s">
        <v>1656</v>
      </c>
      <c r="P139" s="15">
        <v>42531</v>
      </c>
      <c r="Q139" s="12" t="s">
        <v>1574</v>
      </c>
    </row>
    <row r="140" spans="1:17" ht="14.25" x14ac:dyDescent="0.2">
      <c r="A140" s="12" t="s">
        <v>1650</v>
      </c>
      <c r="B140" s="13" t="s">
        <v>1565</v>
      </c>
      <c r="C140" s="12" t="s">
        <v>1019</v>
      </c>
      <c r="D140" s="12" t="s">
        <v>1591</v>
      </c>
      <c r="E140" s="12" t="s">
        <v>1567</v>
      </c>
      <c r="F140" s="12" t="s">
        <v>1568</v>
      </c>
      <c r="G140" s="12" t="s">
        <v>1582</v>
      </c>
      <c r="H140" s="12" t="s">
        <v>1567</v>
      </c>
      <c r="I140" s="12" t="s">
        <v>1567</v>
      </c>
      <c r="J140" s="13" t="s">
        <v>1567</v>
      </c>
      <c r="K140" s="13" t="s">
        <v>1579</v>
      </c>
      <c r="L140" s="14">
        <v>205.96</v>
      </c>
      <c r="M140" s="12" t="s">
        <v>1571</v>
      </c>
      <c r="N140" s="13" t="s">
        <v>1572</v>
      </c>
      <c r="O140" s="13" t="s">
        <v>1657</v>
      </c>
      <c r="P140" s="15">
        <v>42531</v>
      </c>
      <c r="Q140" s="12" t="s">
        <v>1574</v>
      </c>
    </row>
    <row r="141" spans="1:17" ht="14.25" x14ac:dyDescent="0.2">
      <c r="A141" s="12" t="s">
        <v>1650</v>
      </c>
      <c r="B141" s="13" t="s">
        <v>1565</v>
      </c>
      <c r="C141" s="12" t="s">
        <v>1019</v>
      </c>
      <c r="D141" s="12" t="s">
        <v>1591</v>
      </c>
      <c r="E141" s="12" t="s">
        <v>1567</v>
      </c>
      <c r="F141" s="12" t="s">
        <v>1568</v>
      </c>
      <c r="G141" s="12" t="s">
        <v>1582</v>
      </c>
      <c r="H141" s="12" t="s">
        <v>1567</v>
      </c>
      <c r="I141" s="12" t="s">
        <v>1567</v>
      </c>
      <c r="J141" s="13" t="s">
        <v>1567</v>
      </c>
      <c r="K141" s="13" t="s">
        <v>1579</v>
      </c>
      <c r="L141" s="14">
        <v>205.96</v>
      </c>
      <c r="M141" s="12" t="s">
        <v>1571</v>
      </c>
      <c r="N141" s="13" t="s">
        <v>1572</v>
      </c>
      <c r="O141" s="13" t="s">
        <v>1658</v>
      </c>
      <c r="P141" s="15">
        <v>42531</v>
      </c>
      <c r="Q141" s="12" t="s">
        <v>1574</v>
      </c>
    </row>
    <row r="142" spans="1:17" ht="14.25" x14ac:dyDescent="0.2">
      <c r="A142" s="12" t="s">
        <v>1650</v>
      </c>
      <c r="B142" s="13" t="s">
        <v>1565</v>
      </c>
      <c r="C142" s="12" t="s">
        <v>1019</v>
      </c>
      <c r="D142" s="12" t="s">
        <v>1591</v>
      </c>
      <c r="E142" s="12" t="s">
        <v>1567</v>
      </c>
      <c r="F142" s="12" t="s">
        <v>1568</v>
      </c>
      <c r="G142" s="12" t="s">
        <v>1582</v>
      </c>
      <c r="H142" s="12" t="s">
        <v>1567</v>
      </c>
      <c r="I142" s="12" t="s">
        <v>1567</v>
      </c>
      <c r="J142" s="13" t="s">
        <v>1567</v>
      </c>
      <c r="K142" s="13" t="s">
        <v>1579</v>
      </c>
      <c r="L142" s="14">
        <v>205.96</v>
      </c>
      <c r="M142" s="12" t="s">
        <v>1571</v>
      </c>
      <c r="N142" s="13" t="s">
        <v>1572</v>
      </c>
      <c r="O142" s="13" t="s">
        <v>1659</v>
      </c>
      <c r="P142" s="15">
        <v>42531</v>
      </c>
      <c r="Q142" s="12" t="s">
        <v>1574</v>
      </c>
    </row>
    <row r="143" spans="1:17" ht="14.25" x14ac:dyDescent="0.2">
      <c r="A143" s="12" t="s">
        <v>1649</v>
      </c>
      <c r="B143" s="13" t="s">
        <v>1565</v>
      </c>
      <c r="C143" s="12" t="s">
        <v>1019</v>
      </c>
      <c r="D143" s="12" t="s">
        <v>1566</v>
      </c>
      <c r="E143" s="12" t="s">
        <v>1567</v>
      </c>
      <c r="F143" s="12" t="s">
        <v>1568</v>
      </c>
      <c r="G143" s="12" t="s">
        <v>1569</v>
      </c>
      <c r="H143" s="12" t="s">
        <v>1567</v>
      </c>
      <c r="I143" s="12" t="s">
        <v>1567</v>
      </c>
      <c r="J143" s="13" t="s">
        <v>1567</v>
      </c>
      <c r="K143" s="13" t="s">
        <v>1570</v>
      </c>
      <c r="L143" s="14">
        <v>-167.23</v>
      </c>
      <c r="M143" s="12" t="s">
        <v>1571</v>
      </c>
      <c r="N143" s="13" t="s">
        <v>1572</v>
      </c>
      <c r="O143" s="13" t="s">
        <v>1660</v>
      </c>
      <c r="P143" s="15">
        <v>42531</v>
      </c>
      <c r="Q143" s="12" t="s">
        <v>1574</v>
      </c>
    </row>
    <row r="144" spans="1:17" ht="14.25" x14ac:dyDescent="0.2">
      <c r="A144" s="12" t="s">
        <v>1649</v>
      </c>
      <c r="B144" s="13" t="s">
        <v>1565</v>
      </c>
      <c r="C144" s="12" t="s">
        <v>1019</v>
      </c>
      <c r="D144" s="12" t="s">
        <v>1566</v>
      </c>
      <c r="E144" s="12" t="s">
        <v>1567</v>
      </c>
      <c r="F144" s="12" t="s">
        <v>1568</v>
      </c>
      <c r="G144" s="12" t="s">
        <v>1569</v>
      </c>
      <c r="H144" s="12" t="s">
        <v>1567</v>
      </c>
      <c r="I144" s="12" t="s">
        <v>1567</v>
      </c>
      <c r="J144" s="13" t="s">
        <v>1567</v>
      </c>
      <c r="K144" s="13" t="s">
        <v>1575</v>
      </c>
      <c r="L144" s="14">
        <v>-16.82</v>
      </c>
      <c r="M144" s="12" t="s">
        <v>1571</v>
      </c>
      <c r="N144" s="13" t="s">
        <v>1572</v>
      </c>
      <c r="O144" s="13" t="s">
        <v>1661</v>
      </c>
      <c r="P144" s="15">
        <v>42531</v>
      </c>
      <c r="Q144" s="12" t="s">
        <v>1574</v>
      </c>
    </row>
    <row r="145" spans="1:17" ht="14.25" x14ac:dyDescent="0.2">
      <c r="A145" s="12" t="s">
        <v>1649</v>
      </c>
      <c r="B145" s="13" t="s">
        <v>1565</v>
      </c>
      <c r="C145" s="12" t="s">
        <v>1019</v>
      </c>
      <c r="D145" s="12" t="s">
        <v>1566</v>
      </c>
      <c r="E145" s="12" t="s">
        <v>1567</v>
      </c>
      <c r="F145" s="12" t="s">
        <v>1568</v>
      </c>
      <c r="G145" s="12" t="s">
        <v>1569</v>
      </c>
      <c r="H145" s="12" t="s">
        <v>1567</v>
      </c>
      <c r="I145" s="12" t="s">
        <v>1567</v>
      </c>
      <c r="J145" s="13" t="s">
        <v>1567</v>
      </c>
      <c r="K145" s="13" t="s">
        <v>1570</v>
      </c>
      <c r="L145" s="14">
        <v>1332.44</v>
      </c>
      <c r="M145" s="12" t="s">
        <v>1571</v>
      </c>
      <c r="N145" s="13" t="s">
        <v>1572</v>
      </c>
      <c r="O145" s="13" t="s">
        <v>1588</v>
      </c>
      <c r="P145" s="15">
        <v>42531</v>
      </c>
      <c r="Q145" s="12" t="s">
        <v>1574</v>
      </c>
    </row>
    <row r="146" spans="1:17" ht="14.25" x14ac:dyDescent="0.2">
      <c r="A146" s="12" t="s">
        <v>1649</v>
      </c>
      <c r="B146" s="13" t="s">
        <v>1565</v>
      </c>
      <c r="C146" s="12" t="s">
        <v>1019</v>
      </c>
      <c r="D146" s="12" t="s">
        <v>1566</v>
      </c>
      <c r="E146" s="12" t="s">
        <v>1567</v>
      </c>
      <c r="F146" s="12" t="s">
        <v>1568</v>
      </c>
      <c r="G146" s="12" t="s">
        <v>1569</v>
      </c>
      <c r="H146" s="12" t="s">
        <v>1567</v>
      </c>
      <c r="I146" s="12" t="s">
        <v>1567</v>
      </c>
      <c r="J146" s="13" t="s">
        <v>1567</v>
      </c>
      <c r="K146" s="13" t="s">
        <v>1570</v>
      </c>
      <c r="L146" s="14">
        <v>688.93000000000006</v>
      </c>
      <c r="M146" s="12" t="s">
        <v>1571</v>
      </c>
      <c r="N146" s="13" t="s">
        <v>1572</v>
      </c>
      <c r="O146" s="13" t="s">
        <v>1603</v>
      </c>
      <c r="P146" s="15">
        <v>42531</v>
      </c>
      <c r="Q146" s="12" t="s">
        <v>1574</v>
      </c>
    </row>
    <row r="147" spans="1:17" ht="14.25" x14ac:dyDescent="0.2">
      <c r="A147" s="12" t="s">
        <v>1649</v>
      </c>
      <c r="B147" s="13" t="s">
        <v>1565</v>
      </c>
      <c r="C147" s="12" t="s">
        <v>1019</v>
      </c>
      <c r="D147" s="12" t="s">
        <v>1566</v>
      </c>
      <c r="E147" s="12" t="s">
        <v>1567</v>
      </c>
      <c r="F147" s="12" t="s">
        <v>1568</v>
      </c>
      <c r="G147" s="12" t="s">
        <v>1569</v>
      </c>
      <c r="H147" s="12" t="s">
        <v>1567</v>
      </c>
      <c r="I147" s="12" t="s">
        <v>1567</v>
      </c>
      <c r="J147" s="13" t="s">
        <v>1567</v>
      </c>
      <c r="K147" s="13" t="s">
        <v>1570</v>
      </c>
      <c r="L147" s="14">
        <v>570.9</v>
      </c>
      <c r="M147" s="12" t="s">
        <v>1571</v>
      </c>
      <c r="N147" s="13" t="s">
        <v>1572</v>
      </c>
      <c r="O147" s="13" t="s">
        <v>1607</v>
      </c>
      <c r="P147" s="15">
        <v>42531</v>
      </c>
      <c r="Q147" s="12" t="s">
        <v>1574</v>
      </c>
    </row>
    <row r="148" spans="1:17" ht="14.25" x14ac:dyDescent="0.2">
      <c r="A148" s="12" t="s">
        <v>1649</v>
      </c>
      <c r="B148" s="13" t="s">
        <v>1565</v>
      </c>
      <c r="C148" s="12" t="s">
        <v>1019</v>
      </c>
      <c r="D148" s="12" t="s">
        <v>1566</v>
      </c>
      <c r="E148" s="12" t="s">
        <v>1567</v>
      </c>
      <c r="F148" s="12" t="s">
        <v>1568</v>
      </c>
      <c r="G148" s="12" t="s">
        <v>1569</v>
      </c>
      <c r="H148" s="12" t="s">
        <v>1567</v>
      </c>
      <c r="I148" s="12" t="s">
        <v>1567</v>
      </c>
      <c r="J148" s="13" t="s">
        <v>1567</v>
      </c>
      <c r="K148" s="13" t="s">
        <v>1570</v>
      </c>
      <c r="L148" s="14">
        <v>557.21</v>
      </c>
      <c r="M148" s="12" t="s">
        <v>1571</v>
      </c>
      <c r="N148" s="13" t="s">
        <v>1572</v>
      </c>
      <c r="O148" s="13" t="s">
        <v>1588</v>
      </c>
      <c r="P148" s="15">
        <v>42531</v>
      </c>
      <c r="Q148" s="12" t="s">
        <v>1574</v>
      </c>
    </row>
    <row r="149" spans="1:17" ht="14.25" x14ac:dyDescent="0.2">
      <c r="A149" s="12" t="s">
        <v>1649</v>
      </c>
      <c r="B149" s="13" t="s">
        <v>1565</v>
      </c>
      <c r="C149" s="12" t="s">
        <v>1019</v>
      </c>
      <c r="D149" s="12" t="s">
        <v>1566</v>
      </c>
      <c r="E149" s="12" t="s">
        <v>1567</v>
      </c>
      <c r="F149" s="12" t="s">
        <v>1568</v>
      </c>
      <c r="G149" s="12" t="s">
        <v>1569</v>
      </c>
      <c r="H149" s="12" t="s">
        <v>1567</v>
      </c>
      <c r="I149" s="12" t="s">
        <v>1567</v>
      </c>
      <c r="J149" s="13" t="s">
        <v>1567</v>
      </c>
      <c r="K149" s="13" t="s">
        <v>1570</v>
      </c>
      <c r="L149" s="14">
        <v>485.76</v>
      </c>
      <c r="M149" s="12" t="s">
        <v>1571</v>
      </c>
      <c r="N149" s="13" t="s">
        <v>1572</v>
      </c>
      <c r="O149" s="13" t="s">
        <v>1607</v>
      </c>
      <c r="P149" s="15">
        <v>42531</v>
      </c>
      <c r="Q149" s="12" t="s">
        <v>1574</v>
      </c>
    </row>
    <row r="150" spans="1:17" ht="14.25" x14ac:dyDescent="0.2">
      <c r="A150" s="12" t="s">
        <v>1649</v>
      </c>
      <c r="B150" s="13" t="s">
        <v>1565</v>
      </c>
      <c r="C150" s="12" t="s">
        <v>1019</v>
      </c>
      <c r="D150" s="12" t="s">
        <v>1566</v>
      </c>
      <c r="E150" s="12" t="s">
        <v>1567</v>
      </c>
      <c r="F150" s="12" t="s">
        <v>1568</v>
      </c>
      <c r="G150" s="12" t="s">
        <v>1569</v>
      </c>
      <c r="H150" s="12" t="s">
        <v>1567</v>
      </c>
      <c r="I150" s="12" t="s">
        <v>1567</v>
      </c>
      <c r="J150" s="13" t="s">
        <v>1567</v>
      </c>
      <c r="K150" s="13" t="s">
        <v>1570</v>
      </c>
      <c r="L150" s="14">
        <v>408.11</v>
      </c>
      <c r="M150" s="12" t="s">
        <v>1571</v>
      </c>
      <c r="N150" s="13" t="s">
        <v>1572</v>
      </c>
      <c r="O150" s="13" t="s">
        <v>1588</v>
      </c>
      <c r="P150" s="15">
        <v>42531</v>
      </c>
      <c r="Q150" s="12" t="s">
        <v>1574</v>
      </c>
    </row>
    <row r="151" spans="1:17" ht="14.25" x14ac:dyDescent="0.2">
      <c r="A151" s="12" t="s">
        <v>1649</v>
      </c>
      <c r="B151" s="13" t="s">
        <v>1565</v>
      </c>
      <c r="C151" s="12" t="s">
        <v>1019</v>
      </c>
      <c r="D151" s="12" t="s">
        <v>1566</v>
      </c>
      <c r="E151" s="12" t="s">
        <v>1567</v>
      </c>
      <c r="F151" s="12" t="s">
        <v>1568</v>
      </c>
      <c r="G151" s="12" t="s">
        <v>1569</v>
      </c>
      <c r="H151" s="12" t="s">
        <v>1567</v>
      </c>
      <c r="I151" s="12" t="s">
        <v>1567</v>
      </c>
      <c r="J151" s="13" t="s">
        <v>1567</v>
      </c>
      <c r="K151" s="13" t="s">
        <v>1570</v>
      </c>
      <c r="L151" s="14">
        <v>308.34000000000003</v>
      </c>
      <c r="M151" s="12" t="s">
        <v>1571</v>
      </c>
      <c r="N151" s="13" t="s">
        <v>1572</v>
      </c>
      <c r="O151" s="13" t="s">
        <v>1604</v>
      </c>
      <c r="P151" s="15">
        <v>42531</v>
      </c>
      <c r="Q151" s="12" t="s">
        <v>1574</v>
      </c>
    </row>
    <row r="152" spans="1:17" ht="14.25" x14ac:dyDescent="0.2">
      <c r="A152" s="12" t="s">
        <v>1649</v>
      </c>
      <c r="B152" s="13" t="s">
        <v>1565</v>
      </c>
      <c r="C152" s="12" t="s">
        <v>1019</v>
      </c>
      <c r="D152" s="12" t="s">
        <v>1566</v>
      </c>
      <c r="E152" s="12" t="s">
        <v>1567</v>
      </c>
      <c r="F152" s="12" t="s">
        <v>1568</v>
      </c>
      <c r="G152" s="12" t="s">
        <v>1569</v>
      </c>
      <c r="H152" s="12" t="s">
        <v>1567</v>
      </c>
      <c r="I152" s="12" t="s">
        <v>1567</v>
      </c>
      <c r="J152" s="13" t="s">
        <v>1567</v>
      </c>
      <c r="K152" s="13" t="s">
        <v>1570</v>
      </c>
      <c r="L152" s="14">
        <v>300.95999999999998</v>
      </c>
      <c r="M152" s="12" t="s">
        <v>1571</v>
      </c>
      <c r="N152" s="13" t="s">
        <v>1572</v>
      </c>
      <c r="O152" s="13" t="s">
        <v>1573</v>
      </c>
      <c r="P152" s="15">
        <v>42531</v>
      </c>
      <c r="Q152" s="12" t="s">
        <v>1574</v>
      </c>
    </row>
    <row r="153" spans="1:17" ht="14.25" x14ac:dyDescent="0.2">
      <c r="A153" s="12" t="s">
        <v>1649</v>
      </c>
      <c r="B153" s="13" t="s">
        <v>1565</v>
      </c>
      <c r="C153" s="12" t="s">
        <v>1019</v>
      </c>
      <c r="D153" s="12" t="s">
        <v>1566</v>
      </c>
      <c r="E153" s="12" t="s">
        <v>1567</v>
      </c>
      <c r="F153" s="12" t="s">
        <v>1568</v>
      </c>
      <c r="G153" s="12" t="s">
        <v>1569</v>
      </c>
      <c r="H153" s="12" t="s">
        <v>1567</v>
      </c>
      <c r="I153" s="12" t="s">
        <v>1567</v>
      </c>
      <c r="J153" s="13" t="s">
        <v>1567</v>
      </c>
      <c r="K153" s="13" t="s">
        <v>1570</v>
      </c>
      <c r="L153" s="14">
        <v>262.7</v>
      </c>
      <c r="M153" s="12" t="s">
        <v>1571</v>
      </c>
      <c r="N153" s="13" t="s">
        <v>1572</v>
      </c>
      <c r="O153" s="13" t="s">
        <v>1662</v>
      </c>
      <c r="P153" s="15">
        <v>42531</v>
      </c>
      <c r="Q153" s="12" t="s">
        <v>1574</v>
      </c>
    </row>
    <row r="154" spans="1:17" ht="14.25" x14ac:dyDescent="0.2">
      <c r="A154" s="12" t="s">
        <v>1649</v>
      </c>
      <c r="B154" s="13" t="s">
        <v>1565</v>
      </c>
      <c r="C154" s="12" t="s">
        <v>1019</v>
      </c>
      <c r="D154" s="12" t="s">
        <v>1566</v>
      </c>
      <c r="E154" s="12" t="s">
        <v>1567</v>
      </c>
      <c r="F154" s="12" t="s">
        <v>1568</v>
      </c>
      <c r="G154" s="12" t="s">
        <v>1569</v>
      </c>
      <c r="H154" s="12" t="s">
        <v>1567</v>
      </c>
      <c r="I154" s="12" t="s">
        <v>1567</v>
      </c>
      <c r="J154" s="13" t="s">
        <v>1567</v>
      </c>
      <c r="K154" s="13" t="s">
        <v>1624</v>
      </c>
      <c r="L154" s="14">
        <v>241.36</v>
      </c>
      <c r="M154" s="12" t="s">
        <v>1571</v>
      </c>
      <c r="N154" s="13" t="s">
        <v>1572</v>
      </c>
      <c r="O154" s="13" t="s">
        <v>1607</v>
      </c>
      <c r="P154" s="15">
        <v>42531</v>
      </c>
      <c r="Q154" s="12" t="s">
        <v>1574</v>
      </c>
    </row>
    <row r="155" spans="1:17" ht="14.25" x14ac:dyDescent="0.2">
      <c r="A155" s="12" t="s">
        <v>1649</v>
      </c>
      <c r="B155" s="13" t="s">
        <v>1565</v>
      </c>
      <c r="C155" s="12" t="s">
        <v>1019</v>
      </c>
      <c r="D155" s="12" t="s">
        <v>1566</v>
      </c>
      <c r="E155" s="12" t="s">
        <v>1567</v>
      </c>
      <c r="F155" s="12" t="s">
        <v>1568</v>
      </c>
      <c r="G155" s="12" t="s">
        <v>1569</v>
      </c>
      <c r="H155" s="12" t="s">
        <v>1567</v>
      </c>
      <c r="I155" s="12" t="s">
        <v>1567</v>
      </c>
      <c r="J155" s="13" t="s">
        <v>1567</v>
      </c>
      <c r="K155" s="13" t="s">
        <v>1570</v>
      </c>
      <c r="L155" s="14">
        <v>241.20000000000002</v>
      </c>
      <c r="M155" s="12" t="s">
        <v>1571</v>
      </c>
      <c r="N155" s="13" t="s">
        <v>1572</v>
      </c>
      <c r="O155" s="13" t="s">
        <v>1588</v>
      </c>
      <c r="P155" s="15">
        <v>42531</v>
      </c>
      <c r="Q155" s="12" t="s">
        <v>1574</v>
      </c>
    </row>
    <row r="156" spans="1:17" ht="14.25" x14ac:dyDescent="0.2">
      <c r="A156" s="12" t="s">
        <v>1649</v>
      </c>
      <c r="B156" s="13" t="s">
        <v>1565</v>
      </c>
      <c r="C156" s="12" t="s">
        <v>1019</v>
      </c>
      <c r="D156" s="12" t="s">
        <v>1566</v>
      </c>
      <c r="E156" s="12" t="s">
        <v>1567</v>
      </c>
      <c r="F156" s="12" t="s">
        <v>1568</v>
      </c>
      <c r="G156" s="12" t="s">
        <v>1569</v>
      </c>
      <c r="H156" s="12" t="s">
        <v>1567</v>
      </c>
      <c r="I156" s="12" t="s">
        <v>1567</v>
      </c>
      <c r="J156" s="13" t="s">
        <v>1567</v>
      </c>
      <c r="K156" s="13" t="s">
        <v>1600</v>
      </c>
      <c r="L156" s="14">
        <v>204.82</v>
      </c>
      <c r="M156" s="12" t="s">
        <v>1571</v>
      </c>
      <c r="N156" s="13" t="s">
        <v>1572</v>
      </c>
      <c r="O156" s="13" t="s">
        <v>1615</v>
      </c>
      <c r="P156" s="15">
        <v>42531</v>
      </c>
      <c r="Q156" s="12" t="s">
        <v>1574</v>
      </c>
    </row>
    <row r="157" spans="1:17" ht="14.25" x14ac:dyDescent="0.2">
      <c r="A157" s="12" t="s">
        <v>1649</v>
      </c>
      <c r="B157" s="13" t="s">
        <v>1565</v>
      </c>
      <c r="C157" s="12" t="s">
        <v>1019</v>
      </c>
      <c r="D157" s="12" t="s">
        <v>1566</v>
      </c>
      <c r="E157" s="12" t="s">
        <v>1567</v>
      </c>
      <c r="F157" s="12" t="s">
        <v>1568</v>
      </c>
      <c r="G157" s="12" t="s">
        <v>1569</v>
      </c>
      <c r="H157" s="12" t="s">
        <v>1567</v>
      </c>
      <c r="I157" s="12" t="s">
        <v>1567</v>
      </c>
      <c r="J157" s="13" t="s">
        <v>1567</v>
      </c>
      <c r="K157" s="13" t="s">
        <v>1570</v>
      </c>
      <c r="L157" s="14">
        <v>190.12</v>
      </c>
      <c r="M157" s="12" t="s">
        <v>1571</v>
      </c>
      <c r="N157" s="13" t="s">
        <v>1572</v>
      </c>
      <c r="O157" s="13" t="s">
        <v>1573</v>
      </c>
      <c r="P157" s="15">
        <v>42531</v>
      </c>
      <c r="Q157" s="12" t="s">
        <v>1574</v>
      </c>
    </row>
    <row r="158" spans="1:17" ht="14.25" x14ac:dyDescent="0.2">
      <c r="A158" s="12" t="s">
        <v>1649</v>
      </c>
      <c r="B158" s="13" t="s">
        <v>1565</v>
      </c>
      <c r="C158" s="12" t="s">
        <v>1019</v>
      </c>
      <c r="D158" s="12" t="s">
        <v>1566</v>
      </c>
      <c r="E158" s="12" t="s">
        <v>1567</v>
      </c>
      <c r="F158" s="12" t="s">
        <v>1568</v>
      </c>
      <c r="G158" s="12" t="s">
        <v>1569</v>
      </c>
      <c r="H158" s="12" t="s">
        <v>1567</v>
      </c>
      <c r="I158" s="12" t="s">
        <v>1567</v>
      </c>
      <c r="J158" s="13" t="s">
        <v>1567</v>
      </c>
      <c r="K158" s="13" t="s">
        <v>1570</v>
      </c>
      <c r="L158" s="14">
        <v>179.85</v>
      </c>
      <c r="M158" s="12" t="s">
        <v>1571</v>
      </c>
      <c r="N158" s="13" t="s">
        <v>1572</v>
      </c>
      <c r="O158" s="13" t="s">
        <v>1605</v>
      </c>
      <c r="P158" s="15">
        <v>42531</v>
      </c>
      <c r="Q158" s="12" t="s">
        <v>1574</v>
      </c>
    </row>
    <row r="159" spans="1:17" ht="14.25" x14ac:dyDescent="0.2">
      <c r="A159" s="12" t="s">
        <v>1649</v>
      </c>
      <c r="B159" s="13" t="s">
        <v>1565</v>
      </c>
      <c r="C159" s="12" t="s">
        <v>1019</v>
      </c>
      <c r="D159" s="12" t="s">
        <v>1566</v>
      </c>
      <c r="E159" s="12" t="s">
        <v>1567</v>
      </c>
      <c r="F159" s="12" t="s">
        <v>1568</v>
      </c>
      <c r="G159" s="12" t="s">
        <v>1569</v>
      </c>
      <c r="H159" s="12" t="s">
        <v>1567</v>
      </c>
      <c r="I159" s="12" t="s">
        <v>1567</v>
      </c>
      <c r="J159" s="13" t="s">
        <v>1567</v>
      </c>
      <c r="K159" s="13" t="s">
        <v>1570</v>
      </c>
      <c r="L159" s="14">
        <v>177.37</v>
      </c>
      <c r="M159" s="12" t="s">
        <v>1571</v>
      </c>
      <c r="N159" s="13" t="s">
        <v>1572</v>
      </c>
      <c r="O159" s="13" t="s">
        <v>1619</v>
      </c>
      <c r="P159" s="15">
        <v>42531</v>
      </c>
      <c r="Q159" s="12" t="s">
        <v>1574</v>
      </c>
    </row>
    <row r="160" spans="1:17" ht="14.25" x14ac:dyDescent="0.2">
      <c r="A160" s="12" t="s">
        <v>1649</v>
      </c>
      <c r="B160" s="13" t="s">
        <v>1565</v>
      </c>
      <c r="C160" s="12" t="s">
        <v>1019</v>
      </c>
      <c r="D160" s="12" t="s">
        <v>1566</v>
      </c>
      <c r="E160" s="12" t="s">
        <v>1567</v>
      </c>
      <c r="F160" s="12" t="s">
        <v>1568</v>
      </c>
      <c r="G160" s="12" t="s">
        <v>1569</v>
      </c>
      <c r="H160" s="12" t="s">
        <v>1567</v>
      </c>
      <c r="I160" s="12" t="s">
        <v>1567</v>
      </c>
      <c r="J160" s="13" t="s">
        <v>1567</v>
      </c>
      <c r="K160" s="13" t="s">
        <v>1570</v>
      </c>
      <c r="L160" s="14">
        <v>172.38</v>
      </c>
      <c r="M160" s="12" t="s">
        <v>1571</v>
      </c>
      <c r="N160" s="13" t="s">
        <v>1572</v>
      </c>
      <c r="O160" s="13" t="s">
        <v>1663</v>
      </c>
      <c r="P160" s="15">
        <v>42531</v>
      </c>
      <c r="Q160" s="12" t="s">
        <v>1574</v>
      </c>
    </row>
    <row r="161" spans="1:17" ht="14.25" x14ac:dyDescent="0.2">
      <c r="A161" s="12" t="s">
        <v>1649</v>
      </c>
      <c r="B161" s="13" t="s">
        <v>1565</v>
      </c>
      <c r="C161" s="12" t="s">
        <v>1019</v>
      </c>
      <c r="D161" s="12" t="s">
        <v>1566</v>
      </c>
      <c r="E161" s="12" t="s">
        <v>1567</v>
      </c>
      <c r="F161" s="12" t="s">
        <v>1568</v>
      </c>
      <c r="G161" s="12" t="s">
        <v>1569</v>
      </c>
      <c r="H161" s="12" t="s">
        <v>1567</v>
      </c>
      <c r="I161" s="12" t="s">
        <v>1567</v>
      </c>
      <c r="J161" s="13" t="s">
        <v>1567</v>
      </c>
      <c r="K161" s="13" t="s">
        <v>1570</v>
      </c>
      <c r="L161" s="14">
        <v>171.01</v>
      </c>
      <c r="M161" s="12" t="s">
        <v>1571</v>
      </c>
      <c r="N161" s="13" t="s">
        <v>1572</v>
      </c>
      <c r="O161" s="13" t="s">
        <v>1663</v>
      </c>
      <c r="P161" s="15">
        <v>42531</v>
      </c>
      <c r="Q161" s="12" t="s">
        <v>1574</v>
      </c>
    </row>
    <row r="162" spans="1:17" ht="14.25" x14ac:dyDescent="0.2">
      <c r="A162" s="12" t="s">
        <v>1649</v>
      </c>
      <c r="B162" s="13" t="s">
        <v>1565</v>
      </c>
      <c r="C162" s="12" t="s">
        <v>1019</v>
      </c>
      <c r="D162" s="12" t="s">
        <v>1566</v>
      </c>
      <c r="E162" s="12" t="s">
        <v>1567</v>
      </c>
      <c r="F162" s="12" t="s">
        <v>1568</v>
      </c>
      <c r="G162" s="12" t="s">
        <v>1569</v>
      </c>
      <c r="H162" s="12" t="s">
        <v>1567</v>
      </c>
      <c r="I162" s="12" t="s">
        <v>1567</v>
      </c>
      <c r="J162" s="13" t="s">
        <v>1567</v>
      </c>
      <c r="K162" s="13" t="s">
        <v>1570</v>
      </c>
      <c r="L162" s="14">
        <v>142</v>
      </c>
      <c r="M162" s="12" t="s">
        <v>1571</v>
      </c>
      <c r="N162" s="13" t="s">
        <v>1572</v>
      </c>
      <c r="O162" s="13" t="s">
        <v>1589</v>
      </c>
      <c r="P162" s="15">
        <v>42531</v>
      </c>
      <c r="Q162" s="12" t="s">
        <v>1574</v>
      </c>
    </row>
    <row r="163" spans="1:17" ht="14.25" x14ac:dyDescent="0.2">
      <c r="A163" s="12" t="s">
        <v>1649</v>
      </c>
      <c r="B163" s="13" t="s">
        <v>1565</v>
      </c>
      <c r="C163" s="12" t="s">
        <v>1019</v>
      </c>
      <c r="D163" s="12" t="s">
        <v>1566</v>
      </c>
      <c r="E163" s="12" t="s">
        <v>1567</v>
      </c>
      <c r="F163" s="12" t="s">
        <v>1568</v>
      </c>
      <c r="G163" s="12" t="s">
        <v>1569</v>
      </c>
      <c r="H163" s="12" t="s">
        <v>1567</v>
      </c>
      <c r="I163" s="12" t="s">
        <v>1567</v>
      </c>
      <c r="J163" s="13" t="s">
        <v>1567</v>
      </c>
      <c r="K163" s="13" t="s">
        <v>1570</v>
      </c>
      <c r="L163" s="14">
        <v>140.54</v>
      </c>
      <c r="M163" s="12" t="s">
        <v>1571</v>
      </c>
      <c r="N163" s="13" t="s">
        <v>1572</v>
      </c>
      <c r="O163" s="13" t="s">
        <v>1589</v>
      </c>
      <c r="P163" s="15">
        <v>42531</v>
      </c>
      <c r="Q163" s="12" t="s">
        <v>1574</v>
      </c>
    </row>
    <row r="164" spans="1:17" ht="14.25" x14ac:dyDescent="0.2">
      <c r="A164" s="12" t="s">
        <v>1664</v>
      </c>
      <c r="B164" s="13" t="s">
        <v>1565</v>
      </c>
      <c r="C164" s="12" t="s">
        <v>1019</v>
      </c>
      <c r="D164" s="12" t="s">
        <v>1566</v>
      </c>
      <c r="E164" s="12" t="s">
        <v>1567</v>
      </c>
      <c r="F164" s="12" t="s">
        <v>1568</v>
      </c>
      <c r="G164" s="12" t="s">
        <v>1665</v>
      </c>
      <c r="H164" s="12" t="s">
        <v>1567</v>
      </c>
      <c r="I164" s="12" t="s">
        <v>1567</v>
      </c>
      <c r="J164" s="13" t="s">
        <v>1666</v>
      </c>
      <c r="K164" s="13" t="s">
        <v>1579</v>
      </c>
      <c r="L164" s="14">
        <v>474.48</v>
      </c>
      <c r="M164" s="12" t="s">
        <v>1571</v>
      </c>
      <c r="N164" s="13" t="s">
        <v>1572</v>
      </c>
      <c r="O164" s="13" t="s">
        <v>1667</v>
      </c>
      <c r="P164" s="15">
        <v>42592</v>
      </c>
      <c r="Q164" s="12" t="s">
        <v>1574</v>
      </c>
    </row>
    <row r="165" spans="1:17" ht="14.25" x14ac:dyDescent="0.2">
      <c r="A165" s="12" t="s">
        <v>1664</v>
      </c>
      <c r="B165" s="13" t="s">
        <v>1565</v>
      </c>
      <c r="C165" s="12" t="s">
        <v>1019</v>
      </c>
      <c r="D165" s="12" t="s">
        <v>1581</v>
      </c>
      <c r="E165" s="12" t="s">
        <v>1567</v>
      </c>
      <c r="F165" s="12" t="s">
        <v>1568</v>
      </c>
      <c r="G165" s="12" t="s">
        <v>1582</v>
      </c>
      <c r="H165" s="12" t="s">
        <v>1567</v>
      </c>
      <c r="I165" s="12" t="s">
        <v>1567</v>
      </c>
      <c r="J165" s="13" t="s">
        <v>1567</v>
      </c>
      <c r="K165" s="13" t="s">
        <v>1579</v>
      </c>
      <c r="L165" s="14">
        <v>455.48</v>
      </c>
      <c r="M165" s="12" t="s">
        <v>1571</v>
      </c>
      <c r="N165" s="13" t="s">
        <v>1572</v>
      </c>
      <c r="O165" s="13" t="s">
        <v>1668</v>
      </c>
      <c r="P165" s="15">
        <v>42592</v>
      </c>
      <c r="Q165" s="12" t="s">
        <v>1574</v>
      </c>
    </row>
    <row r="166" spans="1:17" ht="14.25" x14ac:dyDescent="0.2">
      <c r="A166" s="12" t="s">
        <v>1664</v>
      </c>
      <c r="B166" s="13" t="s">
        <v>1565</v>
      </c>
      <c r="C166" s="12" t="s">
        <v>1019</v>
      </c>
      <c r="D166" s="12" t="s">
        <v>1581</v>
      </c>
      <c r="E166" s="12" t="s">
        <v>1567</v>
      </c>
      <c r="F166" s="12" t="s">
        <v>1568</v>
      </c>
      <c r="G166" s="12" t="s">
        <v>1582</v>
      </c>
      <c r="H166" s="12" t="s">
        <v>1567</v>
      </c>
      <c r="I166" s="12" t="s">
        <v>1567</v>
      </c>
      <c r="J166" s="13" t="s">
        <v>1567</v>
      </c>
      <c r="K166" s="13" t="s">
        <v>1579</v>
      </c>
      <c r="L166" s="14">
        <v>455.48</v>
      </c>
      <c r="M166" s="12" t="s">
        <v>1571</v>
      </c>
      <c r="N166" s="13" t="s">
        <v>1572</v>
      </c>
      <c r="O166" s="13" t="s">
        <v>1669</v>
      </c>
      <c r="P166" s="15">
        <v>42592</v>
      </c>
      <c r="Q166" s="12" t="s">
        <v>1574</v>
      </c>
    </row>
    <row r="167" spans="1:17" ht="14.25" x14ac:dyDescent="0.2">
      <c r="A167" s="12" t="s">
        <v>1664</v>
      </c>
      <c r="B167" s="13" t="s">
        <v>1565</v>
      </c>
      <c r="C167" s="12" t="s">
        <v>1019</v>
      </c>
      <c r="D167" s="12" t="s">
        <v>1591</v>
      </c>
      <c r="E167" s="12" t="s">
        <v>1567</v>
      </c>
      <c r="F167" s="12" t="s">
        <v>1568</v>
      </c>
      <c r="G167" s="12" t="s">
        <v>1582</v>
      </c>
      <c r="H167" s="12" t="s">
        <v>1567</v>
      </c>
      <c r="I167" s="12" t="s">
        <v>1567</v>
      </c>
      <c r="J167" s="13" t="s">
        <v>1567</v>
      </c>
      <c r="K167" s="13" t="s">
        <v>1579</v>
      </c>
      <c r="L167" s="14">
        <v>390.74</v>
      </c>
      <c r="M167" s="12" t="s">
        <v>1571</v>
      </c>
      <c r="N167" s="13" t="s">
        <v>1572</v>
      </c>
      <c r="O167" s="13" t="s">
        <v>1670</v>
      </c>
      <c r="P167" s="15">
        <v>42592</v>
      </c>
      <c r="Q167" s="12" t="s">
        <v>1574</v>
      </c>
    </row>
    <row r="168" spans="1:17" ht="14.25" x14ac:dyDescent="0.2">
      <c r="A168" s="12" t="s">
        <v>1671</v>
      </c>
      <c r="B168" s="13" t="s">
        <v>1565</v>
      </c>
      <c r="C168" s="12" t="s">
        <v>1019</v>
      </c>
      <c r="D168" s="12" t="s">
        <v>1566</v>
      </c>
      <c r="E168" s="12" t="s">
        <v>1567</v>
      </c>
      <c r="F168" s="12" t="s">
        <v>1568</v>
      </c>
      <c r="G168" s="12" t="s">
        <v>1569</v>
      </c>
      <c r="H168" s="12" t="s">
        <v>1567</v>
      </c>
      <c r="I168" s="12" t="s">
        <v>1567</v>
      </c>
      <c r="J168" s="13" t="s">
        <v>1567</v>
      </c>
      <c r="K168" s="13" t="s">
        <v>1570</v>
      </c>
      <c r="L168" s="14">
        <v>-215.28</v>
      </c>
      <c r="M168" s="12" t="s">
        <v>1571</v>
      </c>
      <c r="N168" s="13" t="s">
        <v>1572</v>
      </c>
      <c r="O168" s="13" t="s">
        <v>1672</v>
      </c>
      <c r="P168" s="15">
        <v>42562</v>
      </c>
      <c r="Q168" s="12" t="s">
        <v>1574</v>
      </c>
    </row>
    <row r="169" spans="1:17" ht="14.25" x14ac:dyDescent="0.2">
      <c r="A169" s="12" t="s">
        <v>1671</v>
      </c>
      <c r="B169" s="13" t="s">
        <v>1565</v>
      </c>
      <c r="C169" s="12" t="s">
        <v>1019</v>
      </c>
      <c r="D169" s="12" t="s">
        <v>1566</v>
      </c>
      <c r="E169" s="12" t="s">
        <v>1567</v>
      </c>
      <c r="F169" s="12" t="s">
        <v>1568</v>
      </c>
      <c r="G169" s="12" t="s">
        <v>1569</v>
      </c>
      <c r="H169" s="12" t="s">
        <v>1567</v>
      </c>
      <c r="I169" s="12" t="s">
        <v>1567</v>
      </c>
      <c r="J169" s="13" t="s">
        <v>1567</v>
      </c>
      <c r="K169" s="13" t="s">
        <v>1600</v>
      </c>
      <c r="L169" s="14">
        <v>623.75</v>
      </c>
      <c r="M169" s="12" t="s">
        <v>1571</v>
      </c>
      <c r="N169" s="13" t="s">
        <v>1572</v>
      </c>
      <c r="O169" s="13" t="s">
        <v>1615</v>
      </c>
      <c r="P169" s="15">
        <v>42562</v>
      </c>
      <c r="Q169" s="12" t="s">
        <v>1574</v>
      </c>
    </row>
    <row r="170" spans="1:17" ht="14.25" x14ac:dyDescent="0.2">
      <c r="A170" s="12" t="s">
        <v>1671</v>
      </c>
      <c r="B170" s="13" t="s">
        <v>1565</v>
      </c>
      <c r="C170" s="12" t="s">
        <v>1019</v>
      </c>
      <c r="D170" s="12" t="s">
        <v>1566</v>
      </c>
      <c r="E170" s="12" t="s">
        <v>1567</v>
      </c>
      <c r="F170" s="12" t="s">
        <v>1568</v>
      </c>
      <c r="G170" s="12" t="s">
        <v>1569</v>
      </c>
      <c r="H170" s="12" t="s">
        <v>1567</v>
      </c>
      <c r="I170" s="12" t="s">
        <v>1567</v>
      </c>
      <c r="J170" s="13" t="s">
        <v>1567</v>
      </c>
      <c r="K170" s="13" t="s">
        <v>1570</v>
      </c>
      <c r="L170" s="14">
        <v>215.28</v>
      </c>
      <c r="M170" s="12" t="s">
        <v>1571</v>
      </c>
      <c r="N170" s="13" t="s">
        <v>1572</v>
      </c>
      <c r="O170" s="13" t="s">
        <v>1663</v>
      </c>
      <c r="P170" s="15">
        <v>42562</v>
      </c>
      <c r="Q170" s="12" t="s">
        <v>1574</v>
      </c>
    </row>
    <row r="171" spans="1:17" ht="14.25" x14ac:dyDescent="0.2">
      <c r="A171" s="12" t="s">
        <v>1673</v>
      </c>
      <c r="B171" s="13" t="s">
        <v>1565</v>
      </c>
      <c r="C171" s="12" t="s">
        <v>1019</v>
      </c>
      <c r="D171" s="12" t="s">
        <v>1584</v>
      </c>
      <c r="E171" s="12" t="s">
        <v>1567</v>
      </c>
      <c r="F171" s="12" t="s">
        <v>1568</v>
      </c>
      <c r="G171" s="12" t="s">
        <v>1582</v>
      </c>
      <c r="H171" s="12" t="s">
        <v>1567</v>
      </c>
      <c r="I171" s="12" t="s">
        <v>1567</v>
      </c>
      <c r="J171" s="13" t="s">
        <v>1567</v>
      </c>
      <c r="K171" s="13" t="s">
        <v>1579</v>
      </c>
      <c r="L171" s="14">
        <v>430.78000000000003</v>
      </c>
      <c r="M171" s="12" t="s">
        <v>1571</v>
      </c>
      <c r="N171" s="13" t="s">
        <v>1572</v>
      </c>
      <c r="O171" s="13" t="s">
        <v>1674</v>
      </c>
      <c r="P171" s="15">
        <v>42564</v>
      </c>
      <c r="Q171" s="12" t="s">
        <v>1574</v>
      </c>
    </row>
    <row r="172" spans="1:17" ht="14.25" x14ac:dyDescent="0.2">
      <c r="A172" s="12" t="s">
        <v>1673</v>
      </c>
      <c r="B172" s="13" t="s">
        <v>1565</v>
      </c>
      <c r="C172" s="12" t="s">
        <v>1019</v>
      </c>
      <c r="D172" s="12" t="s">
        <v>1584</v>
      </c>
      <c r="E172" s="12" t="s">
        <v>1567</v>
      </c>
      <c r="F172" s="12" t="s">
        <v>1568</v>
      </c>
      <c r="G172" s="12" t="s">
        <v>1582</v>
      </c>
      <c r="H172" s="12" t="s">
        <v>1567</v>
      </c>
      <c r="I172" s="12" t="s">
        <v>1567</v>
      </c>
      <c r="J172" s="13" t="s">
        <v>1567</v>
      </c>
      <c r="K172" s="13" t="s">
        <v>1579</v>
      </c>
      <c r="L172" s="14">
        <v>381.04</v>
      </c>
      <c r="M172" s="12" t="s">
        <v>1571</v>
      </c>
      <c r="N172" s="13" t="s">
        <v>1572</v>
      </c>
      <c r="O172" s="13" t="s">
        <v>1675</v>
      </c>
      <c r="P172" s="15">
        <v>42564</v>
      </c>
      <c r="Q172" s="12" t="s">
        <v>1574</v>
      </c>
    </row>
    <row r="173" spans="1:17" ht="14.25" x14ac:dyDescent="0.2">
      <c r="A173" s="12" t="s">
        <v>1673</v>
      </c>
      <c r="B173" s="13" t="s">
        <v>1565</v>
      </c>
      <c r="C173" s="12" t="s">
        <v>1019</v>
      </c>
      <c r="D173" s="12" t="s">
        <v>1584</v>
      </c>
      <c r="E173" s="12" t="s">
        <v>1567</v>
      </c>
      <c r="F173" s="12" t="s">
        <v>1568</v>
      </c>
      <c r="G173" s="12" t="s">
        <v>1582</v>
      </c>
      <c r="H173" s="12" t="s">
        <v>1567</v>
      </c>
      <c r="I173" s="12" t="s">
        <v>1567</v>
      </c>
      <c r="J173" s="13" t="s">
        <v>1567</v>
      </c>
      <c r="K173" s="13" t="s">
        <v>1579</v>
      </c>
      <c r="L173" s="14">
        <v>188.86</v>
      </c>
      <c r="M173" s="12" t="s">
        <v>1571</v>
      </c>
      <c r="N173" s="13" t="s">
        <v>1572</v>
      </c>
      <c r="O173" s="13" t="s">
        <v>1676</v>
      </c>
      <c r="P173" s="15">
        <v>42564</v>
      </c>
      <c r="Q173" s="12" t="s">
        <v>1574</v>
      </c>
    </row>
    <row r="174" spans="1:17" ht="14.25" x14ac:dyDescent="0.2">
      <c r="A174" s="12" t="s">
        <v>1673</v>
      </c>
      <c r="B174" s="13" t="s">
        <v>1565</v>
      </c>
      <c r="C174" s="12" t="s">
        <v>1019</v>
      </c>
      <c r="D174" s="12" t="s">
        <v>1584</v>
      </c>
      <c r="E174" s="12" t="s">
        <v>1567</v>
      </c>
      <c r="F174" s="12" t="s">
        <v>1568</v>
      </c>
      <c r="G174" s="12" t="s">
        <v>1582</v>
      </c>
      <c r="H174" s="12" t="s">
        <v>1567</v>
      </c>
      <c r="I174" s="12" t="s">
        <v>1567</v>
      </c>
      <c r="J174" s="13" t="s">
        <v>1567</v>
      </c>
      <c r="K174" s="13" t="s">
        <v>1579</v>
      </c>
      <c r="L174" s="14">
        <v>74.41</v>
      </c>
      <c r="M174" s="12" t="s">
        <v>1571</v>
      </c>
      <c r="N174" s="13" t="s">
        <v>1572</v>
      </c>
      <c r="O174" s="13" t="s">
        <v>1677</v>
      </c>
      <c r="P174" s="15">
        <v>42564</v>
      </c>
      <c r="Q174" s="12" t="s">
        <v>1574</v>
      </c>
    </row>
    <row r="175" spans="1:17" ht="14.25" x14ac:dyDescent="0.2">
      <c r="A175" s="12" t="s">
        <v>1673</v>
      </c>
      <c r="B175" s="13" t="s">
        <v>1565</v>
      </c>
      <c r="C175" s="12" t="s">
        <v>1019</v>
      </c>
      <c r="D175" s="12" t="s">
        <v>1584</v>
      </c>
      <c r="E175" s="12" t="s">
        <v>1567</v>
      </c>
      <c r="F175" s="12" t="s">
        <v>1568</v>
      </c>
      <c r="G175" s="12" t="s">
        <v>1582</v>
      </c>
      <c r="H175" s="12" t="s">
        <v>1567</v>
      </c>
      <c r="I175" s="12" t="s">
        <v>1567</v>
      </c>
      <c r="J175" s="13" t="s">
        <v>1567</v>
      </c>
      <c r="K175" s="13" t="s">
        <v>1579</v>
      </c>
      <c r="L175" s="14">
        <v>74.41</v>
      </c>
      <c r="M175" s="12" t="s">
        <v>1571</v>
      </c>
      <c r="N175" s="13" t="s">
        <v>1572</v>
      </c>
      <c r="O175" s="13" t="s">
        <v>1678</v>
      </c>
      <c r="P175" s="15">
        <v>42564</v>
      </c>
      <c r="Q175" s="12" t="s">
        <v>1574</v>
      </c>
    </row>
    <row r="176" spans="1:17" ht="14.25" x14ac:dyDescent="0.2">
      <c r="A176" s="12" t="s">
        <v>1649</v>
      </c>
      <c r="B176" s="13" t="s">
        <v>1565</v>
      </c>
      <c r="C176" s="12" t="s">
        <v>1019</v>
      </c>
      <c r="D176" s="12" t="s">
        <v>1566</v>
      </c>
      <c r="E176" s="12" t="s">
        <v>1567</v>
      </c>
      <c r="F176" s="12" t="s">
        <v>1568</v>
      </c>
      <c r="G176" s="12" t="s">
        <v>1569</v>
      </c>
      <c r="H176" s="12" t="s">
        <v>1567</v>
      </c>
      <c r="I176" s="12" t="s">
        <v>1567</v>
      </c>
      <c r="J176" s="13" t="s">
        <v>1567</v>
      </c>
      <c r="K176" s="13" t="s">
        <v>1575</v>
      </c>
      <c r="L176" s="14">
        <v>124.9</v>
      </c>
      <c r="M176" s="12" t="s">
        <v>1571</v>
      </c>
      <c r="N176" s="13" t="s">
        <v>1572</v>
      </c>
      <c r="O176" s="13" t="s">
        <v>1607</v>
      </c>
      <c r="P176" s="15">
        <v>42531</v>
      </c>
      <c r="Q176" s="12" t="s">
        <v>1574</v>
      </c>
    </row>
    <row r="177" spans="1:17" ht="14.25" x14ac:dyDescent="0.2">
      <c r="A177" s="12" t="s">
        <v>1649</v>
      </c>
      <c r="B177" s="13" t="s">
        <v>1565</v>
      </c>
      <c r="C177" s="12" t="s">
        <v>1019</v>
      </c>
      <c r="D177" s="12" t="s">
        <v>1566</v>
      </c>
      <c r="E177" s="12" t="s">
        <v>1567</v>
      </c>
      <c r="F177" s="12" t="s">
        <v>1568</v>
      </c>
      <c r="G177" s="12" t="s">
        <v>1569</v>
      </c>
      <c r="H177" s="12" t="s">
        <v>1567</v>
      </c>
      <c r="I177" s="12" t="s">
        <v>1567</v>
      </c>
      <c r="J177" s="13" t="s">
        <v>1567</v>
      </c>
      <c r="K177" s="13" t="s">
        <v>1570</v>
      </c>
      <c r="L177" s="14">
        <v>118.98</v>
      </c>
      <c r="M177" s="12" t="s">
        <v>1571</v>
      </c>
      <c r="N177" s="13" t="s">
        <v>1572</v>
      </c>
      <c r="O177" s="13" t="s">
        <v>1573</v>
      </c>
      <c r="P177" s="15">
        <v>42531</v>
      </c>
      <c r="Q177" s="12" t="s">
        <v>1574</v>
      </c>
    </row>
    <row r="178" spans="1:17" ht="14.25" x14ac:dyDescent="0.2">
      <c r="A178" s="12" t="s">
        <v>1649</v>
      </c>
      <c r="B178" s="13" t="s">
        <v>1565</v>
      </c>
      <c r="C178" s="12" t="s">
        <v>1019</v>
      </c>
      <c r="D178" s="12" t="s">
        <v>1566</v>
      </c>
      <c r="E178" s="12" t="s">
        <v>1567</v>
      </c>
      <c r="F178" s="12" t="s">
        <v>1568</v>
      </c>
      <c r="G178" s="12" t="s">
        <v>1569</v>
      </c>
      <c r="H178" s="12" t="s">
        <v>1567</v>
      </c>
      <c r="I178" s="12" t="s">
        <v>1567</v>
      </c>
      <c r="J178" s="13" t="s">
        <v>1567</v>
      </c>
      <c r="K178" s="13" t="s">
        <v>1624</v>
      </c>
      <c r="L178" s="14">
        <v>117.86</v>
      </c>
      <c r="M178" s="12" t="s">
        <v>1571</v>
      </c>
      <c r="N178" s="13" t="s">
        <v>1572</v>
      </c>
      <c r="O178" s="13" t="s">
        <v>1679</v>
      </c>
      <c r="P178" s="15">
        <v>42531</v>
      </c>
      <c r="Q178" s="12" t="s">
        <v>1574</v>
      </c>
    </row>
    <row r="179" spans="1:17" ht="14.25" x14ac:dyDescent="0.2">
      <c r="A179" s="12" t="s">
        <v>1649</v>
      </c>
      <c r="B179" s="13" t="s">
        <v>1565</v>
      </c>
      <c r="C179" s="12" t="s">
        <v>1019</v>
      </c>
      <c r="D179" s="12" t="s">
        <v>1566</v>
      </c>
      <c r="E179" s="12" t="s">
        <v>1567</v>
      </c>
      <c r="F179" s="12" t="s">
        <v>1568</v>
      </c>
      <c r="G179" s="12" t="s">
        <v>1569</v>
      </c>
      <c r="H179" s="12" t="s">
        <v>1567</v>
      </c>
      <c r="I179" s="12" t="s">
        <v>1567</v>
      </c>
      <c r="J179" s="13" t="s">
        <v>1567</v>
      </c>
      <c r="K179" s="13" t="s">
        <v>1575</v>
      </c>
      <c r="L179" s="14">
        <v>101.72</v>
      </c>
      <c r="M179" s="12" t="s">
        <v>1571</v>
      </c>
      <c r="N179" s="13" t="s">
        <v>1572</v>
      </c>
      <c r="O179" s="13" t="s">
        <v>1618</v>
      </c>
      <c r="P179" s="15">
        <v>42531</v>
      </c>
      <c r="Q179" s="12" t="s">
        <v>1574</v>
      </c>
    </row>
    <row r="180" spans="1:17" ht="14.25" x14ac:dyDescent="0.2">
      <c r="A180" s="12" t="s">
        <v>1649</v>
      </c>
      <c r="B180" s="13" t="s">
        <v>1565</v>
      </c>
      <c r="C180" s="12" t="s">
        <v>1019</v>
      </c>
      <c r="D180" s="12" t="s">
        <v>1566</v>
      </c>
      <c r="E180" s="12" t="s">
        <v>1567</v>
      </c>
      <c r="F180" s="12" t="s">
        <v>1568</v>
      </c>
      <c r="G180" s="12" t="s">
        <v>1569</v>
      </c>
      <c r="H180" s="12" t="s">
        <v>1567</v>
      </c>
      <c r="I180" s="12" t="s">
        <v>1567</v>
      </c>
      <c r="J180" s="13" t="s">
        <v>1567</v>
      </c>
      <c r="K180" s="13" t="s">
        <v>1570</v>
      </c>
      <c r="L180" s="14">
        <v>23.26</v>
      </c>
      <c r="M180" s="12" t="s">
        <v>1571</v>
      </c>
      <c r="N180" s="13" t="s">
        <v>1572</v>
      </c>
      <c r="O180" s="13" t="s">
        <v>1573</v>
      </c>
      <c r="P180" s="15">
        <v>42531</v>
      </c>
      <c r="Q180" s="12" t="s">
        <v>1574</v>
      </c>
    </row>
    <row r="181" spans="1:17" ht="14.25" x14ac:dyDescent="0.2">
      <c r="A181" s="12" t="s">
        <v>1649</v>
      </c>
      <c r="B181" s="13" t="s">
        <v>1565</v>
      </c>
      <c r="C181" s="12" t="s">
        <v>1019</v>
      </c>
      <c r="D181" s="12" t="s">
        <v>1566</v>
      </c>
      <c r="E181" s="12" t="s">
        <v>1567</v>
      </c>
      <c r="F181" s="12" t="s">
        <v>1568</v>
      </c>
      <c r="G181" s="12" t="s">
        <v>1569</v>
      </c>
      <c r="H181" s="12" t="s">
        <v>1567</v>
      </c>
      <c r="I181" s="12" t="s">
        <v>1567</v>
      </c>
      <c r="J181" s="13" t="s">
        <v>1567</v>
      </c>
      <c r="K181" s="13" t="s">
        <v>1570</v>
      </c>
      <c r="L181" s="14">
        <v>23.34</v>
      </c>
      <c r="M181" s="12" t="s">
        <v>1571</v>
      </c>
      <c r="N181" s="13" t="s">
        <v>1572</v>
      </c>
      <c r="O181" s="13" t="s">
        <v>1573</v>
      </c>
      <c r="P181" s="15">
        <v>42531</v>
      </c>
      <c r="Q181" s="12" t="s">
        <v>1574</v>
      </c>
    </row>
    <row r="182" spans="1:17" ht="14.25" x14ac:dyDescent="0.2">
      <c r="A182" s="12" t="s">
        <v>1649</v>
      </c>
      <c r="B182" s="13" t="s">
        <v>1565</v>
      </c>
      <c r="C182" s="12" t="s">
        <v>1019</v>
      </c>
      <c r="D182" s="12" t="s">
        <v>1566</v>
      </c>
      <c r="E182" s="12" t="s">
        <v>1567</v>
      </c>
      <c r="F182" s="12" t="s">
        <v>1568</v>
      </c>
      <c r="G182" s="12" t="s">
        <v>1569</v>
      </c>
      <c r="H182" s="12" t="s">
        <v>1567</v>
      </c>
      <c r="I182" s="12" t="s">
        <v>1567</v>
      </c>
      <c r="J182" s="13" t="s">
        <v>1567</v>
      </c>
      <c r="K182" s="13" t="s">
        <v>1570</v>
      </c>
      <c r="L182" s="14">
        <v>45.660000000000004</v>
      </c>
      <c r="M182" s="12" t="s">
        <v>1571</v>
      </c>
      <c r="N182" s="13" t="s">
        <v>1572</v>
      </c>
      <c r="O182" s="13" t="s">
        <v>1614</v>
      </c>
      <c r="P182" s="15">
        <v>42531</v>
      </c>
      <c r="Q182" s="12" t="s">
        <v>1574</v>
      </c>
    </row>
    <row r="183" spans="1:17" ht="14.25" x14ac:dyDescent="0.2">
      <c r="A183" s="12" t="s">
        <v>1649</v>
      </c>
      <c r="B183" s="13" t="s">
        <v>1565</v>
      </c>
      <c r="C183" s="12" t="s">
        <v>1019</v>
      </c>
      <c r="D183" s="12" t="s">
        <v>1566</v>
      </c>
      <c r="E183" s="12" t="s">
        <v>1567</v>
      </c>
      <c r="F183" s="12" t="s">
        <v>1568</v>
      </c>
      <c r="G183" s="12" t="s">
        <v>1569</v>
      </c>
      <c r="H183" s="12" t="s">
        <v>1567</v>
      </c>
      <c r="I183" s="12" t="s">
        <v>1567</v>
      </c>
      <c r="J183" s="13" t="s">
        <v>1567</v>
      </c>
      <c r="K183" s="13" t="s">
        <v>1570</v>
      </c>
      <c r="L183" s="14">
        <v>46.45</v>
      </c>
      <c r="M183" s="12" t="s">
        <v>1571</v>
      </c>
      <c r="N183" s="13" t="s">
        <v>1572</v>
      </c>
      <c r="O183" s="13" t="s">
        <v>1614</v>
      </c>
      <c r="P183" s="15">
        <v>42531</v>
      </c>
      <c r="Q183" s="12" t="s">
        <v>1574</v>
      </c>
    </row>
    <row r="184" spans="1:17" ht="14.25" x14ac:dyDescent="0.2">
      <c r="A184" s="12" t="s">
        <v>1649</v>
      </c>
      <c r="B184" s="13" t="s">
        <v>1565</v>
      </c>
      <c r="C184" s="12" t="s">
        <v>1019</v>
      </c>
      <c r="D184" s="12" t="s">
        <v>1566</v>
      </c>
      <c r="E184" s="12" t="s">
        <v>1567</v>
      </c>
      <c r="F184" s="12" t="s">
        <v>1568</v>
      </c>
      <c r="G184" s="12" t="s">
        <v>1569</v>
      </c>
      <c r="H184" s="12" t="s">
        <v>1567</v>
      </c>
      <c r="I184" s="12" t="s">
        <v>1567</v>
      </c>
      <c r="J184" s="13" t="s">
        <v>1567</v>
      </c>
      <c r="K184" s="13" t="s">
        <v>1575</v>
      </c>
      <c r="L184" s="14">
        <v>47.34</v>
      </c>
      <c r="M184" s="12" t="s">
        <v>1571</v>
      </c>
      <c r="N184" s="13" t="s">
        <v>1572</v>
      </c>
      <c r="O184" s="13" t="s">
        <v>1627</v>
      </c>
      <c r="P184" s="15">
        <v>42531</v>
      </c>
      <c r="Q184" s="12" t="s">
        <v>1574</v>
      </c>
    </row>
    <row r="185" spans="1:17" ht="14.25" x14ac:dyDescent="0.2">
      <c r="A185" s="12" t="s">
        <v>1649</v>
      </c>
      <c r="B185" s="13" t="s">
        <v>1565</v>
      </c>
      <c r="C185" s="12" t="s">
        <v>1019</v>
      </c>
      <c r="D185" s="12" t="s">
        <v>1566</v>
      </c>
      <c r="E185" s="12" t="s">
        <v>1567</v>
      </c>
      <c r="F185" s="12" t="s">
        <v>1568</v>
      </c>
      <c r="G185" s="12" t="s">
        <v>1569</v>
      </c>
      <c r="H185" s="12" t="s">
        <v>1567</v>
      </c>
      <c r="I185" s="12" t="s">
        <v>1567</v>
      </c>
      <c r="J185" s="13" t="s">
        <v>1567</v>
      </c>
      <c r="K185" s="13" t="s">
        <v>1570</v>
      </c>
      <c r="L185" s="14">
        <v>53.5</v>
      </c>
      <c r="M185" s="12" t="s">
        <v>1571</v>
      </c>
      <c r="N185" s="13" t="s">
        <v>1572</v>
      </c>
      <c r="O185" s="13" t="s">
        <v>1680</v>
      </c>
      <c r="P185" s="15">
        <v>42531</v>
      </c>
      <c r="Q185" s="12" t="s">
        <v>1574</v>
      </c>
    </row>
    <row r="186" spans="1:17" ht="14.25" x14ac:dyDescent="0.2">
      <c r="A186" s="12" t="s">
        <v>1649</v>
      </c>
      <c r="B186" s="13" t="s">
        <v>1565</v>
      </c>
      <c r="C186" s="12" t="s">
        <v>1019</v>
      </c>
      <c r="D186" s="12" t="s">
        <v>1566</v>
      </c>
      <c r="E186" s="12" t="s">
        <v>1567</v>
      </c>
      <c r="F186" s="12" t="s">
        <v>1568</v>
      </c>
      <c r="G186" s="12" t="s">
        <v>1569</v>
      </c>
      <c r="H186" s="12" t="s">
        <v>1567</v>
      </c>
      <c r="I186" s="12" t="s">
        <v>1567</v>
      </c>
      <c r="J186" s="13" t="s">
        <v>1567</v>
      </c>
      <c r="K186" s="13" t="s">
        <v>1570</v>
      </c>
      <c r="L186" s="14">
        <v>53.52</v>
      </c>
      <c r="M186" s="12" t="s">
        <v>1571</v>
      </c>
      <c r="N186" s="13" t="s">
        <v>1572</v>
      </c>
      <c r="O186" s="13" t="s">
        <v>1589</v>
      </c>
      <c r="P186" s="15">
        <v>42531</v>
      </c>
      <c r="Q186" s="12" t="s">
        <v>1574</v>
      </c>
    </row>
    <row r="187" spans="1:17" ht="14.25" x14ac:dyDescent="0.2">
      <c r="A187" s="12" t="s">
        <v>1649</v>
      </c>
      <c r="B187" s="13" t="s">
        <v>1565</v>
      </c>
      <c r="C187" s="12" t="s">
        <v>1019</v>
      </c>
      <c r="D187" s="12" t="s">
        <v>1566</v>
      </c>
      <c r="E187" s="12" t="s">
        <v>1567</v>
      </c>
      <c r="F187" s="12" t="s">
        <v>1568</v>
      </c>
      <c r="G187" s="12" t="s">
        <v>1569</v>
      </c>
      <c r="H187" s="12" t="s">
        <v>1567</v>
      </c>
      <c r="I187" s="12" t="s">
        <v>1567</v>
      </c>
      <c r="J187" s="13" t="s">
        <v>1567</v>
      </c>
      <c r="K187" s="13" t="s">
        <v>1624</v>
      </c>
      <c r="L187" s="14">
        <v>54.6</v>
      </c>
      <c r="M187" s="12" t="s">
        <v>1571</v>
      </c>
      <c r="N187" s="13" t="s">
        <v>1572</v>
      </c>
      <c r="O187" s="13" t="s">
        <v>1576</v>
      </c>
      <c r="P187" s="15">
        <v>42531</v>
      </c>
      <c r="Q187" s="12" t="s">
        <v>1574</v>
      </c>
    </row>
    <row r="188" spans="1:17" ht="14.25" x14ac:dyDescent="0.2">
      <c r="A188" s="12" t="s">
        <v>1649</v>
      </c>
      <c r="B188" s="13" t="s">
        <v>1565</v>
      </c>
      <c r="C188" s="12" t="s">
        <v>1019</v>
      </c>
      <c r="D188" s="12" t="s">
        <v>1566</v>
      </c>
      <c r="E188" s="12" t="s">
        <v>1567</v>
      </c>
      <c r="F188" s="12" t="s">
        <v>1568</v>
      </c>
      <c r="G188" s="12" t="s">
        <v>1569</v>
      </c>
      <c r="H188" s="12" t="s">
        <v>1567</v>
      </c>
      <c r="I188" s="12" t="s">
        <v>1567</v>
      </c>
      <c r="J188" s="13" t="s">
        <v>1567</v>
      </c>
      <c r="K188" s="13" t="s">
        <v>1570</v>
      </c>
      <c r="L188" s="14">
        <v>55.800000000000004</v>
      </c>
      <c r="M188" s="12" t="s">
        <v>1571</v>
      </c>
      <c r="N188" s="13" t="s">
        <v>1572</v>
      </c>
      <c r="O188" s="13" t="s">
        <v>1573</v>
      </c>
      <c r="P188" s="15">
        <v>42531</v>
      </c>
      <c r="Q188" s="12" t="s">
        <v>1574</v>
      </c>
    </row>
    <row r="189" spans="1:17" ht="14.25" x14ac:dyDescent="0.2">
      <c r="A189" s="12" t="s">
        <v>1649</v>
      </c>
      <c r="B189" s="13" t="s">
        <v>1565</v>
      </c>
      <c r="C189" s="12" t="s">
        <v>1019</v>
      </c>
      <c r="D189" s="12" t="s">
        <v>1566</v>
      </c>
      <c r="E189" s="12" t="s">
        <v>1567</v>
      </c>
      <c r="F189" s="12" t="s">
        <v>1568</v>
      </c>
      <c r="G189" s="12" t="s">
        <v>1569</v>
      </c>
      <c r="H189" s="12" t="s">
        <v>1567</v>
      </c>
      <c r="I189" s="12" t="s">
        <v>1567</v>
      </c>
      <c r="J189" s="13" t="s">
        <v>1567</v>
      </c>
      <c r="K189" s="13" t="s">
        <v>1570</v>
      </c>
      <c r="L189" s="14">
        <v>61.800000000000004</v>
      </c>
      <c r="M189" s="12" t="s">
        <v>1571</v>
      </c>
      <c r="N189" s="13" t="s">
        <v>1572</v>
      </c>
      <c r="O189" s="13" t="s">
        <v>1573</v>
      </c>
      <c r="P189" s="15">
        <v>42531</v>
      </c>
      <c r="Q189" s="12" t="s">
        <v>1574</v>
      </c>
    </row>
    <row r="190" spans="1:17" ht="14.25" x14ac:dyDescent="0.2">
      <c r="A190" s="12" t="s">
        <v>1649</v>
      </c>
      <c r="B190" s="13" t="s">
        <v>1565</v>
      </c>
      <c r="C190" s="12" t="s">
        <v>1019</v>
      </c>
      <c r="D190" s="12" t="s">
        <v>1566</v>
      </c>
      <c r="E190" s="12" t="s">
        <v>1567</v>
      </c>
      <c r="F190" s="12" t="s">
        <v>1568</v>
      </c>
      <c r="G190" s="12" t="s">
        <v>1569</v>
      </c>
      <c r="H190" s="12" t="s">
        <v>1567</v>
      </c>
      <c r="I190" s="12" t="s">
        <v>1567</v>
      </c>
      <c r="J190" s="13" t="s">
        <v>1567</v>
      </c>
      <c r="K190" s="13" t="s">
        <v>1575</v>
      </c>
      <c r="L190" s="14">
        <v>66.44</v>
      </c>
      <c r="M190" s="12" t="s">
        <v>1571</v>
      </c>
      <c r="N190" s="13" t="s">
        <v>1572</v>
      </c>
      <c r="O190" s="13" t="s">
        <v>1605</v>
      </c>
      <c r="P190" s="15">
        <v>42531</v>
      </c>
      <c r="Q190" s="12" t="s">
        <v>1574</v>
      </c>
    </row>
    <row r="191" spans="1:17" ht="14.25" x14ac:dyDescent="0.2">
      <c r="A191" s="12" t="s">
        <v>1649</v>
      </c>
      <c r="B191" s="13" t="s">
        <v>1565</v>
      </c>
      <c r="C191" s="12" t="s">
        <v>1019</v>
      </c>
      <c r="D191" s="12" t="s">
        <v>1566</v>
      </c>
      <c r="E191" s="12" t="s">
        <v>1567</v>
      </c>
      <c r="F191" s="12" t="s">
        <v>1568</v>
      </c>
      <c r="G191" s="12" t="s">
        <v>1569</v>
      </c>
      <c r="H191" s="12" t="s">
        <v>1567</v>
      </c>
      <c r="I191" s="12" t="s">
        <v>1567</v>
      </c>
      <c r="J191" s="13" t="s">
        <v>1567</v>
      </c>
      <c r="K191" s="13" t="s">
        <v>1570</v>
      </c>
      <c r="L191" s="14">
        <v>71.69</v>
      </c>
      <c r="M191" s="12" t="s">
        <v>1571</v>
      </c>
      <c r="N191" s="13" t="s">
        <v>1572</v>
      </c>
      <c r="O191" s="13" t="s">
        <v>1573</v>
      </c>
      <c r="P191" s="15">
        <v>42531</v>
      </c>
      <c r="Q191" s="12" t="s">
        <v>1574</v>
      </c>
    </row>
    <row r="192" spans="1:17" ht="14.25" x14ac:dyDescent="0.2">
      <c r="A192" s="12" t="s">
        <v>1649</v>
      </c>
      <c r="B192" s="13" t="s">
        <v>1565</v>
      </c>
      <c r="C192" s="12" t="s">
        <v>1019</v>
      </c>
      <c r="D192" s="12" t="s">
        <v>1566</v>
      </c>
      <c r="E192" s="12" t="s">
        <v>1567</v>
      </c>
      <c r="F192" s="12" t="s">
        <v>1568</v>
      </c>
      <c r="G192" s="12" t="s">
        <v>1569</v>
      </c>
      <c r="H192" s="12" t="s">
        <v>1567</v>
      </c>
      <c r="I192" s="12" t="s">
        <v>1567</v>
      </c>
      <c r="J192" s="13" t="s">
        <v>1567</v>
      </c>
      <c r="K192" s="13" t="s">
        <v>1570</v>
      </c>
      <c r="L192" s="14">
        <v>76.98</v>
      </c>
      <c r="M192" s="12" t="s">
        <v>1571</v>
      </c>
      <c r="N192" s="13" t="s">
        <v>1572</v>
      </c>
      <c r="O192" s="13" t="s">
        <v>1573</v>
      </c>
      <c r="P192" s="15">
        <v>42531</v>
      </c>
      <c r="Q192" s="12" t="s">
        <v>1574</v>
      </c>
    </row>
    <row r="193" spans="1:17" ht="14.25" x14ac:dyDescent="0.2">
      <c r="A193" s="12" t="s">
        <v>1649</v>
      </c>
      <c r="B193" s="13" t="s">
        <v>1565</v>
      </c>
      <c r="C193" s="12" t="s">
        <v>1019</v>
      </c>
      <c r="D193" s="12" t="s">
        <v>1566</v>
      </c>
      <c r="E193" s="12" t="s">
        <v>1567</v>
      </c>
      <c r="F193" s="12" t="s">
        <v>1568</v>
      </c>
      <c r="G193" s="12" t="s">
        <v>1569</v>
      </c>
      <c r="H193" s="12" t="s">
        <v>1567</v>
      </c>
      <c r="I193" s="12" t="s">
        <v>1567</v>
      </c>
      <c r="J193" s="13" t="s">
        <v>1567</v>
      </c>
      <c r="K193" s="13" t="s">
        <v>1570</v>
      </c>
      <c r="L193" s="14">
        <v>83.210000000000008</v>
      </c>
      <c r="M193" s="12" t="s">
        <v>1571</v>
      </c>
      <c r="N193" s="13" t="s">
        <v>1572</v>
      </c>
      <c r="O193" s="13" t="s">
        <v>1573</v>
      </c>
      <c r="P193" s="15">
        <v>42531</v>
      </c>
      <c r="Q193" s="12" t="s">
        <v>1574</v>
      </c>
    </row>
    <row r="194" spans="1:17" ht="14.25" x14ac:dyDescent="0.2">
      <c r="A194" s="12" t="s">
        <v>1649</v>
      </c>
      <c r="B194" s="13" t="s">
        <v>1565</v>
      </c>
      <c r="C194" s="12" t="s">
        <v>1019</v>
      </c>
      <c r="D194" s="12" t="s">
        <v>1566</v>
      </c>
      <c r="E194" s="12" t="s">
        <v>1567</v>
      </c>
      <c r="F194" s="12" t="s">
        <v>1568</v>
      </c>
      <c r="G194" s="12" t="s">
        <v>1569</v>
      </c>
      <c r="H194" s="12" t="s">
        <v>1567</v>
      </c>
      <c r="I194" s="12" t="s">
        <v>1567</v>
      </c>
      <c r="J194" s="13" t="s">
        <v>1567</v>
      </c>
      <c r="K194" s="13" t="s">
        <v>1570</v>
      </c>
      <c r="L194" s="14">
        <v>84.01</v>
      </c>
      <c r="M194" s="12" t="s">
        <v>1571</v>
      </c>
      <c r="N194" s="13" t="s">
        <v>1572</v>
      </c>
      <c r="O194" s="13" t="s">
        <v>1618</v>
      </c>
      <c r="P194" s="15">
        <v>42531</v>
      </c>
      <c r="Q194" s="12" t="s">
        <v>1574</v>
      </c>
    </row>
    <row r="195" spans="1:17" ht="14.25" x14ac:dyDescent="0.2">
      <c r="A195" s="12" t="s">
        <v>1649</v>
      </c>
      <c r="B195" s="13" t="s">
        <v>1565</v>
      </c>
      <c r="C195" s="12" t="s">
        <v>1019</v>
      </c>
      <c r="D195" s="12" t="s">
        <v>1566</v>
      </c>
      <c r="E195" s="12" t="s">
        <v>1567</v>
      </c>
      <c r="F195" s="12" t="s">
        <v>1568</v>
      </c>
      <c r="G195" s="12" t="s">
        <v>1569</v>
      </c>
      <c r="H195" s="12" t="s">
        <v>1567</v>
      </c>
      <c r="I195" s="12" t="s">
        <v>1567</v>
      </c>
      <c r="J195" s="13" t="s">
        <v>1567</v>
      </c>
      <c r="K195" s="13" t="s">
        <v>1570</v>
      </c>
      <c r="L195" s="14">
        <v>92.9</v>
      </c>
      <c r="M195" s="12" t="s">
        <v>1571</v>
      </c>
      <c r="N195" s="13" t="s">
        <v>1572</v>
      </c>
      <c r="O195" s="13" t="s">
        <v>1614</v>
      </c>
      <c r="P195" s="15">
        <v>42531</v>
      </c>
      <c r="Q195" s="12" t="s">
        <v>1574</v>
      </c>
    </row>
    <row r="196" spans="1:17" ht="14.25" x14ac:dyDescent="0.2">
      <c r="A196" s="12" t="s">
        <v>1649</v>
      </c>
      <c r="B196" s="13" t="s">
        <v>1565</v>
      </c>
      <c r="C196" s="12" t="s">
        <v>1019</v>
      </c>
      <c r="D196" s="12" t="s">
        <v>1566</v>
      </c>
      <c r="E196" s="12" t="s">
        <v>1567</v>
      </c>
      <c r="F196" s="12" t="s">
        <v>1568</v>
      </c>
      <c r="G196" s="12" t="s">
        <v>1569</v>
      </c>
      <c r="H196" s="12" t="s">
        <v>1567</v>
      </c>
      <c r="I196" s="12" t="s">
        <v>1567</v>
      </c>
      <c r="J196" s="13" t="s">
        <v>1567</v>
      </c>
      <c r="K196" s="13" t="s">
        <v>1570</v>
      </c>
      <c r="L196" s="14">
        <v>94.25</v>
      </c>
      <c r="M196" s="12" t="s">
        <v>1571</v>
      </c>
      <c r="N196" s="13" t="s">
        <v>1572</v>
      </c>
      <c r="O196" s="13" t="s">
        <v>1681</v>
      </c>
      <c r="P196" s="15">
        <v>42531</v>
      </c>
      <c r="Q196" s="12" t="s">
        <v>1574</v>
      </c>
    </row>
    <row r="197" spans="1:17" ht="14.25" x14ac:dyDescent="0.2">
      <c r="A197" s="12" t="s">
        <v>1682</v>
      </c>
      <c r="B197" s="13" t="s">
        <v>1565</v>
      </c>
      <c r="C197" s="12" t="s">
        <v>1019</v>
      </c>
      <c r="D197" s="12" t="s">
        <v>1566</v>
      </c>
      <c r="E197" s="12" t="s">
        <v>1567</v>
      </c>
      <c r="F197" s="12" t="s">
        <v>1568</v>
      </c>
      <c r="G197" s="12" t="s">
        <v>1569</v>
      </c>
      <c r="H197" s="12" t="s">
        <v>1567</v>
      </c>
      <c r="I197" s="12" t="s">
        <v>1567</v>
      </c>
      <c r="J197" s="13" t="s">
        <v>1567</v>
      </c>
      <c r="K197" s="13" t="s">
        <v>1570</v>
      </c>
      <c r="L197" s="14">
        <v>96.22</v>
      </c>
      <c r="M197" s="12" t="s">
        <v>1571</v>
      </c>
      <c r="N197" s="13" t="s">
        <v>1572</v>
      </c>
      <c r="O197" s="13" t="s">
        <v>1626</v>
      </c>
      <c r="P197" s="15">
        <v>42507</v>
      </c>
      <c r="Q197" s="12" t="s">
        <v>1574</v>
      </c>
    </row>
    <row r="198" spans="1:17" ht="14.25" x14ac:dyDescent="0.2">
      <c r="A198" s="12" t="s">
        <v>1682</v>
      </c>
      <c r="B198" s="13" t="s">
        <v>1565</v>
      </c>
      <c r="C198" s="12" t="s">
        <v>1019</v>
      </c>
      <c r="D198" s="12" t="s">
        <v>1566</v>
      </c>
      <c r="E198" s="12" t="s">
        <v>1567</v>
      </c>
      <c r="F198" s="12" t="s">
        <v>1568</v>
      </c>
      <c r="G198" s="12" t="s">
        <v>1569</v>
      </c>
      <c r="H198" s="12" t="s">
        <v>1567</v>
      </c>
      <c r="I198" s="12" t="s">
        <v>1567</v>
      </c>
      <c r="J198" s="13" t="s">
        <v>1567</v>
      </c>
      <c r="K198" s="13" t="s">
        <v>1570</v>
      </c>
      <c r="L198" s="14">
        <v>96.09</v>
      </c>
      <c r="M198" s="12" t="s">
        <v>1571</v>
      </c>
      <c r="N198" s="13" t="s">
        <v>1572</v>
      </c>
      <c r="O198" s="13" t="s">
        <v>1619</v>
      </c>
      <c r="P198" s="15">
        <v>42507</v>
      </c>
      <c r="Q198" s="12" t="s">
        <v>1574</v>
      </c>
    </row>
    <row r="199" spans="1:17" ht="14.25" x14ac:dyDescent="0.2">
      <c r="A199" s="12" t="s">
        <v>1682</v>
      </c>
      <c r="B199" s="13" t="s">
        <v>1565</v>
      </c>
      <c r="C199" s="12" t="s">
        <v>1019</v>
      </c>
      <c r="D199" s="12" t="s">
        <v>1566</v>
      </c>
      <c r="E199" s="12" t="s">
        <v>1567</v>
      </c>
      <c r="F199" s="12" t="s">
        <v>1568</v>
      </c>
      <c r="G199" s="12" t="s">
        <v>1569</v>
      </c>
      <c r="H199" s="12" t="s">
        <v>1567</v>
      </c>
      <c r="I199" s="12" t="s">
        <v>1567</v>
      </c>
      <c r="J199" s="13" t="s">
        <v>1567</v>
      </c>
      <c r="K199" s="13" t="s">
        <v>1570</v>
      </c>
      <c r="L199" s="14">
        <v>90.36</v>
      </c>
      <c r="M199" s="12" t="s">
        <v>1571</v>
      </c>
      <c r="N199" s="13" t="s">
        <v>1572</v>
      </c>
      <c r="O199" s="13" t="s">
        <v>1614</v>
      </c>
      <c r="P199" s="15">
        <v>42507</v>
      </c>
      <c r="Q199" s="12" t="s">
        <v>1574</v>
      </c>
    </row>
    <row r="200" spans="1:17" ht="14.25" x14ac:dyDescent="0.2">
      <c r="A200" s="12" t="s">
        <v>1682</v>
      </c>
      <c r="B200" s="13" t="s">
        <v>1565</v>
      </c>
      <c r="C200" s="12" t="s">
        <v>1019</v>
      </c>
      <c r="D200" s="12" t="s">
        <v>1566</v>
      </c>
      <c r="E200" s="12" t="s">
        <v>1567</v>
      </c>
      <c r="F200" s="12" t="s">
        <v>1568</v>
      </c>
      <c r="G200" s="12" t="s">
        <v>1569</v>
      </c>
      <c r="H200" s="12" t="s">
        <v>1567</v>
      </c>
      <c r="I200" s="12" t="s">
        <v>1567</v>
      </c>
      <c r="J200" s="13" t="s">
        <v>1567</v>
      </c>
      <c r="K200" s="13" t="s">
        <v>1570</v>
      </c>
      <c r="L200" s="14">
        <v>84.76</v>
      </c>
      <c r="M200" s="12" t="s">
        <v>1571</v>
      </c>
      <c r="N200" s="13" t="s">
        <v>1572</v>
      </c>
      <c r="O200" s="13" t="s">
        <v>1663</v>
      </c>
      <c r="P200" s="15">
        <v>42507</v>
      </c>
      <c r="Q200" s="12" t="s">
        <v>1574</v>
      </c>
    </row>
    <row r="201" spans="1:17" ht="14.25" x14ac:dyDescent="0.2">
      <c r="A201" s="12" t="s">
        <v>1682</v>
      </c>
      <c r="B201" s="13" t="s">
        <v>1565</v>
      </c>
      <c r="C201" s="12" t="s">
        <v>1019</v>
      </c>
      <c r="D201" s="12" t="s">
        <v>1566</v>
      </c>
      <c r="E201" s="12" t="s">
        <v>1567</v>
      </c>
      <c r="F201" s="12" t="s">
        <v>1568</v>
      </c>
      <c r="G201" s="12" t="s">
        <v>1569</v>
      </c>
      <c r="H201" s="12" t="s">
        <v>1567</v>
      </c>
      <c r="I201" s="12" t="s">
        <v>1567</v>
      </c>
      <c r="J201" s="13" t="s">
        <v>1567</v>
      </c>
      <c r="K201" s="13" t="s">
        <v>1570</v>
      </c>
      <c r="L201" s="14">
        <v>82.52</v>
      </c>
      <c r="M201" s="12" t="s">
        <v>1571</v>
      </c>
      <c r="N201" s="13" t="s">
        <v>1572</v>
      </c>
      <c r="O201" s="13" t="s">
        <v>1573</v>
      </c>
      <c r="P201" s="15">
        <v>42507</v>
      </c>
      <c r="Q201" s="12" t="s">
        <v>1574</v>
      </c>
    </row>
    <row r="202" spans="1:17" ht="14.25" x14ac:dyDescent="0.2">
      <c r="A202" s="12" t="s">
        <v>1682</v>
      </c>
      <c r="B202" s="13" t="s">
        <v>1565</v>
      </c>
      <c r="C202" s="12" t="s">
        <v>1019</v>
      </c>
      <c r="D202" s="12" t="s">
        <v>1566</v>
      </c>
      <c r="E202" s="12" t="s">
        <v>1567</v>
      </c>
      <c r="F202" s="12" t="s">
        <v>1568</v>
      </c>
      <c r="G202" s="12" t="s">
        <v>1569</v>
      </c>
      <c r="H202" s="12" t="s">
        <v>1567</v>
      </c>
      <c r="I202" s="12" t="s">
        <v>1567</v>
      </c>
      <c r="J202" s="13" t="s">
        <v>1567</v>
      </c>
      <c r="K202" s="13" t="s">
        <v>1575</v>
      </c>
      <c r="L202" s="14">
        <v>82.12</v>
      </c>
      <c r="M202" s="12" t="s">
        <v>1571</v>
      </c>
      <c r="N202" s="13" t="s">
        <v>1572</v>
      </c>
      <c r="O202" s="13" t="s">
        <v>1618</v>
      </c>
      <c r="P202" s="15">
        <v>42507</v>
      </c>
      <c r="Q202" s="12" t="s">
        <v>1574</v>
      </c>
    </row>
    <row r="203" spans="1:17" ht="14.25" x14ac:dyDescent="0.2">
      <c r="A203" s="12" t="s">
        <v>1682</v>
      </c>
      <c r="B203" s="13" t="s">
        <v>1565</v>
      </c>
      <c r="C203" s="12" t="s">
        <v>1019</v>
      </c>
      <c r="D203" s="12" t="s">
        <v>1566</v>
      </c>
      <c r="E203" s="12" t="s">
        <v>1567</v>
      </c>
      <c r="F203" s="12" t="s">
        <v>1568</v>
      </c>
      <c r="G203" s="12" t="s">
        <v>1569</v>
      </c>
      <c r="H203" s="12" t="s">
        <v>1567</v>
      </c>
      <c r="I203" s="12" t="s">
        <v>1567</v>
      </c>
      <c r="J203" s="13" t="s">
        <v>1567</v>
      </c>
      <c r="K203" s="13" t="s">
        <v>1575</v>
      </c>
      <c r="L203" s="14">
        <v>71.84</v>
      </c>
      <c r="M203" s="12" t="s">
        <v>1571</v>
      </c>
      <c r="N203" s="13" t="s">
        <v>1572</v>
      </c>
      <c r="O203" s="13" t="s">
        <v>1625</v>
      </c>
      <c r="P203" s="15">
        <v>42507</v>
      </c>
      <c r="Q203" s="12" t="s">
        <v>1574</v>
      </c>
    </row>
    <row r="204" spans="1:17" ht="14.25" x14ac:dyDescent="0.2">
      <c r="A204" s="12" t="s">
        <v>1682</v>
      </c>
      <c r="B204" s="13" t="s">
        <v>1565</v>
      </c>
      <c r="C204" s="12" t="s">
        <v>1019</v>
      </c>
      <c r="D204" s="12" t="s">
        <v>1566</v>
      </c>
      <c r="E204" s="12" t="s">
        <v>1567</v>
      </c>
      <c r="F204" s="12" t="s">
        <v>1568</v>
      </c>
      <c r="G204" s="12" t="s">
        <v>1569</v>
      </c>
      <c r="H204" s="12" t="s">
        <v>1567</v>
      </c>
      <c r="I204" s="12" t="s">
        <v>1567</v>
      </c>
      <c r="J204" s="13" t="s">
        <v>1567</v>
      </c>
      <c r="K204" s="13" t="s">
        <v>1570</v>
      </c>
      <c r="L204" s="14">
        <v>69.62</v>
      </c>
      <c r="M204" s="12" t="s">
        <v>1571</v>
      </c>
      <c r="N204" s="13" t="s">
        <v>1572</v>
      </c>
      <c r="O204" s="13" t="s">
        <v>1683</v>
      </c>
      <c r="P204" s="15">
        <v>42507</v>
      </c>
      <c r="Q204" s="12" t="s">
        <v>1574</v>
      </c>
    </row>
    <row r="205" spans="1:17" ht="14.25" x14ac:dyDescent="0.2">
      <c r="A205" s="12" t="s">
        <v>1682</v>
      </c>
      <c r="B205" s="13" t="s">
        <v>1565</v>
      </c>
      <c r="C205" s="12" t="s">
        <v>1019</v>
      </c>
      <c r="D205" s="12" t="s">
        <v>1566</v>
      </c>
      <c r="E205" s="12" t="s">
        <v>1567</v>
      </c>
      <c r="F205" s="12" t="s">
        <v>1568</v>
      </c>
      <c r="G205" s="12" t="s">
        <v>1569</v>
      </c>
      <c r="H205" s="12" t="s">
        <v>1567</v>
      </c>
      <c r="I205" s="12" t="s">
        <v>1567</v>
      </c>
      <c r="J205" s="13" t="s">
        <v>1567</v>
      </c>
      <c r="K205" s="13" t="s">
        <v>1570</v>
      </c>
      <c r="L205" s="14">
        <v>64.94</v>
      </c>
      <c r="M205" s="12" t="s">
        <v>1571</v>
      </c>
      <c r="N205" s="13" t="s">
        <v>1572</v>
      </c>
      <c r="O205" s="13" t="s">
        <v>1683</v>
      </c>
      <c r="P205" s="15">
        <v>42507</v>
      </c>
      <c r="Q205" s="12" t="s">
        <v>1574</v>
      </c>
    </row>
    <row r="206" spans="1:17" ht="14.25" x14ac:dyDescent="0.2">
      <c r="A206" s="12" t="s">
        <v>1682</v>
      </c>
      <c r="B206" s="13" t="s">
        <v>1565</v>
      </c>
      <c r="C206" s="12" t="s">
        <v>1019</v>
      </c>
      <c r="D206" s="12" t="s">
        <v>1566</v>
      </c>
      <c r="E206" s="12" t="s">
        <v>1567</v>
      </c>
      <c r="F206" s="12" t="s">
        <v>1568</v>
      </c>
      <c r="G206" s="12" t="s">
        <v>1569</v>
      </c>
      <c r="H206" s="12" t="s">
        <v>1567</v>
      </c>
      <c r="I206" s="12" t="s">
        <v>1567</v>
      </c>
      <c r="J206" s="13" t="s">
        <v>1567</v>
      </c>
      <c r="K206" s="13" t="s">
        <v>1624</v>
      </c>
      <c r="L206" s="14">
        <v>56.19</v>
      </c>
      <c r="M206" s="12" t="s">
        <v>1571</v>
      </c>
      <c r="N206" s="13" t="s">
        <v>1572</v>
      </c>
      <c r="O206" s="13" t="s">
        <v>1576</v>
      </c>
      <c r="P206" s="15">
        <v>42507</v>
      </c>
      <c r="Q206" s="12" t="s">
        <v>1574</v>
      </c>
    </row>
    <row r="207" spans="1:17" ht="14.25" x14ac:dyDescent="0.2">
      <c r="A207" s="12" t="s">
        <v>1682</v>
      </c>
      <c r="B207" s="13" t="s">
        <v>1565</v>
      </c>
      <c r="C207" s="12" t="s">
        <v>1019</v>
      </c>
      <c r="D207" s="12" t="s">
        <v>1566</v>
      </c>
      <c r="E207" s="12" t="s">
        <v>1567</v>
      </c>
      <c r="F207" s="12" t="s">
        <v>1568</v>
      </c>
      <c r="G207" s="12" t="s">
        <v>1569</v>
      </c>
      <c r="H207" s="12" t="s">
        <v>1567</v>
      </c>
      <c r="I207" s="12" t="s">
        <v>1567</v>
      </c>
      <c r="J207" s="13" t="s">
        <v>1567</v>
      </c>
      <c r="K207" s="13" t="s">
        <v>1570</v>
      </c>
      <c r="L207" s="14">
        <v>46.45</v>
      </c>
      <c r="M207" s="12" t="s">
        <v>1571</v>
      </c>
      <c r="N207" s="13" t="s">
        <v>1572</v>
      </c>
      <c r="O207" s="13" t="s">
        <v>1614</v>
      </c>
      <c r="P207" s="15">
        <v>42507</v>
      </c>
      <c r="Q207" s="12" t="s">
        <v>1574</v>
      </c>
    </row>
    <row r="208" spans="1:17" ht="14.25" x14ac:dyDescent="0.2">
      <c r="A208" s="12" t="s">
        <v>1682</v>
      </c>
      <c r="B208" s="13" t="s">
        <v>1565</v>
      </c>
      <c r="C208" s="12" t="s">
        <v>1019</v>
      </c>
      <c r="D208" s="12" t="s">
        <v>1566</v>
      </c>
      <c r="E208" s="12" t="s">
        <v>1567</v>
      </c>
      <c r="F208" s="12" t="s">
        <v>1568</v>
      </c>
      <c r="G208" s="12" t="s">
        <v>1569</v>
      </c>
      <c r="H208" s="12" t="s">
        <v>1567</v>
      </c>
      <c r="I208" s="12" t="s">
        <v>1567</v>
      </c>
      <c r="J208" s="13" t="s">
        <v>1567</v>
      </c>
      <c r="K208" s="13" t="s">
        <v>1570</v>
      </c>
      <c r="L208" s="14">
        <v>37.9</v>
      </c>
      <c r="M208" s="12" t="s">
        <v>1571</v>
      </c>
      <c r="N208" s="13" t="s">
        <v>1572</v>
      </c>
      <c r="O208" s="13" t="s">
        <v>1605</v>
      </c>
      <c r="P208" s="15">
        <v>42507</v>
      </c>
      <c r="Q208" s="12" t="s">
        <v>1574</v>
      </c>
    </row>
    <row r="209" spans="1:17" ht="14.25" x14ac:dyDescent="0.2">
      <c r="A209" s="12" t="s">
        <v>1682</v>
      </c>
      <c r="B209" s="13" t="s">
        <v>1565</v>
      </c>
      <c r="C209" s="12" t="s">
        <v>1019</v>
      </c>
      <c r="D209" s="12" t="s">
        <v>1566</v>
      </c>
      <c r="E209" s="12" t="s">
        <v>1567</v>
      </c>
      <c r="F209" s="12" t="s">
        <v>1568</v>
      </c>
      <c r="G209" s="12" t="s">
        <v>1569</v>
      </c>
      <c r="H209" s="12" t="s">
        <v>1567</v>
      </c>
      <c r="I209" s="12" t="s">
        <v>1567</v>
      </c>
      <c r="J209" s="13" t="s">
        <v>1567</v>
      </c>
      <c r="K209" s="13" t="s">
        <v>1570</v>
      </c>
      <c r="L209" s="14">
        <v>34.26</v>
      </c>
      <c r="M209" s="12" t="s">
        <v>1571</v>
      </c>
      <c r="N209" s="13" t="s">
        <v>1572</v>
      </c>
      <c r="O209" s="13" t="s">
        <v>1619</v>
      </c>
      <c r="P209" s="15">
        <v>42507</v>
      </c>
      <c r="Q209" s="12" t="s">
        <v>1574</v>
      </c>
    </row>
    <row r="210" spans="1:17" ht="14.25" x14ac:dyDescent="0.2">
      <c r="A210" s="12" t="s">
        <v>1682</v>
      </c>
      <c r="B210" s="13" t="s">
        <v>1565</v>
      </c>
      <c r="C210" s="12" t="s">
        <v>1019</v>
      </c>
      <c r="D210" s="12" t="s">
        <v>1566</v>
      </c>
      <c r="E210" s="12" t="s">
        <v>1567</v>
      </c>
      <c r="F210" s="12" t="s">
        <v>1568</v>
      </c>
      <c r="G210" s="12" t="s">
        <v>1569</v>
      </c>
      <c r="H210" s="12" t="s">
        <v>1567</v>
      </c>
      <c r="I210" s="12" t="s">
        <v>1567</v>
      </c>
      <c r="J210" s="13" t="s">
        <v>1567</v>
      </c>
      <c r="K210" s="13" t="s">
        <v>1624</v>
      </c>
      <c r="L210" s="14">
        <v>32.74</v>
      </c>
      <c r="M210" s="12" t="s">
        <v>1571</v>
      </c>
      <c r="N210" s="13" t="s">
        <v>1572</v>
      </c>
      <c r="O210" s="13" t="s">
        <v>1605</v>
      </c>
      <c r="P210" s="15">
        <v>42507</v>
      </c>
      <c r="Q210" s="12" t="s">
        <v>1574</v>
      </c>
    </row>
    <row r="211" spans="1:17" ht="14.25" x14ac:dyDescent="0.2">
      <c r="A211" s="12" t="s">
        <v>1682</v>
      </c>
      <c r="B211" s="13" t="s">
        <v>1565</v>
      </c>
      <c r="C211" s="12" t="s">
        <v>1019</v>
      </c>
      <c r="D211" s="12" t="s">
        <v>1566</v>
      </c>
      <c r="E211" s="12" t="s">
        <v>1567</v>
      </c>
      <c r="F211" s="12" t="s">
        <v>1568</v>
      </c>
      <c r="G211" s="12" t="s">
        <v>1569</v>
      </c>
      <c r="H211" s="12" t="s">
        <v>1567</v>
      </c>
      <c r="I211" s="12" t="s">
        <v>1567</v>
      </c>
      <c r="J211" s="13" t="s">
        <v>1567</v>
      </c>
      <c r="K211" s="13" t="s">
        <v>1575</v>
      </c>
      <c r="L211" s="14">
        <v>29.97</v>
      </c>
      <c r="M211" s="12" t="s">
        <v>1571</v>
      </c>
      <c r="N211" s="13" t="s">
        <v>1572</v>
      </c>
      <c r="O211" s="13" t="s">
        <v>1622</v>
      </c>
      <c r="P211" s="15">
        <v>42507</v>
      </c>
      <c r="Q211" s="12" t="s">
        <v>1574</v>
      </c>
    </row>
    <row r="212" spans="1:17" ht="14.25" x14ac:dyDescent="0.2">
      <c r="A212" s="12" t="s">
        <v>1682</v>
      </c>
      <c r="B212" s="13" t="s">
        <v>1565</v>
      </c>
      <c r="C212" s="12" t="s">
        <v>1019</v>
      </c>
      <c r="D212" s="12" t="s">
        <v>1566</v>
      </c>
      <c r="E212" s="12" t="s">
        <v>1567</v>
      </c>
      <c r="F212" s="12" t="s">
        <v>1568</v>
      </c>
      <c r="G212" s="12" t="s">
        <v>1569</v>
      </c>
      <c r="H212" s="12" t="s">
        <v>1567</v>
      </c>
      <c r="I212" s="12" t="s">
        <v>1567</v>
      </c>
      <c r="J212" s="13" t="s">
        <v>1567</v>
      </c>
      <c r="K212" s="13" t="s">
        <v>1570</v>
      </c>
      <c r="L212" s="14">
        <v>25.52</v>
      </c>
      <c r="M212" s="12" t="s">
        <v>1571</v>
      </c>
      <c r="N212" s="13" t="s">
        <v>1572</v>
      </c>
      <c r="O212" s="13" t="s">
        <v>1573</v>
      </c>
      <c r="P212" s="15">
        <v>42507</v>
      </c>
      <c r="Q212" s="12" t="s">
        <v>1574</v>
      </c>
    </row>
    <row r="213" spans="1:17" ht="14.25" x14ac:dyDescent="0.2">
      <c r="A213" s="12" t="s">
        <v>1682</v>
      </c>
      <c r="B213" s="13" t="s">
        <v>1565</v>
      </c>
      <c r="C213" s="12" t="s">
        <v>1019</v>
      </c>
      <c r="D213" s="12" t="s">
        <v>1566</v>
      </c>
      <c r="E213" s="12" t="s">
        <v>1567</v>
      </c>
      <c r="F213" s="12" t="s">
        <v>1568</v>
      </c>
      <c r="G213" s="12" t="s">
        <v>1569</v>
      </c>
      <c r="H213" s="12" t="s">
        <v>1567</v>
      </c>
      <c r="I213" s="12" t="s">
        <v>1567</v>
      </c>
      <c r="J213" s="13" t="s">
        <v>1567</v>
      </c>
      <c r="K213" s="13" t="s">
        <v>1575</v>
      </c>
      <c r="L213" s="14">
        <v>22.96</v>
      </c>
      <c r="M213" s="12" t="s">
        <v>1571</v>
      </c>
      <c r="N213" s="13" t="s">
        <v>1572</v>
      </c>
      <c r="O213" s="13" t="s">
        <v>1619</v>
      </c>
      <c r="P213" s="15">
        <v>42507</v>
      </c>
      <c r="Q213" s="12" t="s">
        <v>1574</v>
      </c>
    </row>
    <row r="214" spans="1:17" ht="14.25" x14ac:dyDescent="0.2">
      <c r="A214" s="12" t="s">
        <v>1682</v>
      </c>
      <c r="B214" s="13" t="s">
        <v>1565</v>
      </c>
      <c r="C214" s="12" t="s">
        <v>1019</v>
      </c>
      <c r="D214" s="12" t="s">
        <v>1566</v>
      </c>
      <c r="E214" s="12" t="s">
        <v>1567</v>
      </c>
      <c r="F214" s="12" t="s">
        <v>1568</v>
      </c>
      <c r="G214" s="12" t="s">
        <v>1569</v>
      </c>
      <c r="H214" s="12" t="s">
        <v>1567</v>
      </c>
      <c r="I214" s="12" t="s">
        <v>1567</v>
      </c>
      <c r="J214" s="13" t="s">
        <v>1567</v>
      </c>
      <c r="K214" s="13" t="s">
        <v>1570</v>
      </c>
      <c r="L214" s="14">
        <v>18.760000000000002</v>
      </c>
      <c r="M214" s="12" t="s">
        <v>1571</v>
      </c>
      <c r="N214" s="13" t="s">
        <v>1572</v>
      </c>
      <c r="O214" s="13" t="s">
        <v>1614</v>
      </c>
      <c r="P214" s="15">
        <v>42507</v>
      </c>
      <c r="Q214" s="12" t="s">
        <v>1574</v>
      </c>
    </row>
    <row r="215" spans="1:17" ht="14.25" x14ac:dyDescent="0.2">
      <c r="A215" s="12" t="s">
        <v>1682</v>
      </c>
      <c r="B215" s="13" t="s">
        <v>1565</v>
      </c>
      <c r="C215" s="12" t="s">
        <v>1019</v>
      </c>
      <c r="D215" s="12" t="s">
        <v>1566</v>
      </c>
      <c r="E215" s="12" t="s">
        <v>1567</v>
      </c>
      <c r="F215" s="12" t="s">
        <v>1568</v>
      </c>
      <c r="G215" s="12" t="s">
        <v>1569</v>
      </c>
      <c r="H215" s="12" t="s">
        <v>1567</v>
      </c>
      <c r="I215" s="12" t="s">
        <v>1567</v>
      </c>
      <c r="J215" s="13" t="s">
        <v>1567</v>
      </c>
      <c r="K215" s="13" t="s">
        <v>1570</v>
      </c>
      <c r="L215" s="14">
        <v>18.350000000000001</v>
      </c>
      <c r="M215" s="12" t="s">
        <v>1571</v>
      </c>
      <c r="N215" s="13" t="s">
        <v>1572</v>
      </c>
      <c r="O215" s="13" t="s">
        <v>1573</v>
      </c>
      <c r="P215" s="15">
        <v>42507</v>
      </c>
      <c r="Q215" s="12" t="s">
        <v>1574</v>
      </c>
    </row>
    <row r="216" spans="1:17" ht="14.25" x14ac:dyDescent="0.2">
      <c r="A216" s="12" t="s">
        <v>1682</v>
      </c>
      <c r="B216" s="13" t="s">
        <v>1565</v>
      </c>
      <c r="C216" s="12" t="s">
        <v>1019</v>
      </c>
      <c r="D216" s="12" t="s">
        <v>1566</v>
      </c>
      <c r="E216" s="12" t="s">
        <v>1567</v>
      </c>
      <c r="F216" s="12" t="s">
        <v>1568</v>
      </c>
      <c r="G216" s="12" t="s">
        <v>1569</v>
      </c>
      <c r="H216" s="12" t="s">
        <v>1567</v>
      </c>
      <c r="I216" s="12" t="s">
        <v>1567</v>
      </c>
      <c r="J216" s="13" t="s">
        <v>1567</v>
      </c>
      <c r="K216" s="13" t="s">
        <v>1570</v>
      </c>
      <c r="L216" s="14">
        <v>16.559999999999999</v>
      </c>
      <c r="M216" s="12" t="s">
        <v>1571</v>
      </c>
      <c r="N216" s="13" t="s">
        <v>1572</v>
      </c>
      <c r="O216" s="13" t="s">
        <v>1663</v>
      </c>
      <c r="P216" s="15">
        <v>42507</v>
      </c>
      <c r="Q216" s="12" t="s">
        <v>1574</v>
      </c>
    </row>
    <row r="217" spans="1:17" ht="14.25" x14ac:dyDescent="0.2">
      <c r="A217" s="12" t="s">
        <v>1682</v>
      </c>
      <c r="B217" s="13" t="s">
        <v>1565</v>
      </c>
      <c r="C217" s="12" t="s">
        <v>1019</v>
      </c>
      <c r="D217" s="12" t="s">
        <v>1566</v>
      </c>
      <c r="E217" s="12" t="s">
        <v>1567</v>
      </c>
      <c r="F217" s="12" t="s">
        <v>1568</v>
      </c>
      <c r="G217" s="12" t="s">
        <v>1569</v>
      </c>
      <c r="H217" s="12" t="s">
        <v>1567</v>
      </c>
      <c r="I217" s="12" t="s">
        <v>1567</v>
      </c>
      <c r="J217" s="13" t="s">
        <v>1567</v>
      </c>
      <c r="K217" s="13" t="s">
        <v>1575</v>
      </c>
      <c r="L217" s="14">
        <v>13.47</v>
      </c>
      <c r="M217" s="12" t="s">
        <v>1571</v>
      </c>
      <c r="N217" s="13" t="s">
        <v>1572</v>
      </c>
      <c r="O217" s="13" t="s">
        <v>1605</v>
      </c>
      <c r="P217" s="15">
        <v>42507</v>
      </c>
      <c r="Q217" s="12" t="s">
        <v>1574</v>
      </c>
    </row>
    <row r="218" spans="1:17" ht="14.25" x14ac:dyDescent="0.2">
      <c r="A218" s="12" t="s">
        <v>1682</v>
      </c>
      <c r="B218" s="13" t="s">
        <v>1565</v>
      </c>
      <c r="C218" s="12" t="s">
        <v>1019</v>
      </c>
      <c r="D218" s="12" t="s">
        <v>1566</v>
      </c>
      <c r="E218" s="12" t="s">
        <v>1567</v>
      </c>
      <c r="F218" s="12" t="s">
        <v>1568</v>
      </c>
      <c r="G218" s="12" t="s">
        <v>1569</v>
      </c>
      <c r="H218" s="12" t="s">
        <v>1567</v>
      </c>
      <c r="I218" s="12" t="s">
        <v>1567</v>
      </c>
      <c r="J218" s="13" t="s">
        <v>1567</v>
      </c>
      <c r="K218" s="13" t="s">
        <v>1575</v>
      </c>
      <c r="L218" s="14">
        <v>10.4</v>
      </c>
      <c r="M218" s="12" t="s">
        <v>1571</v>
      </c>
      <c r="N218" s="13" t="s">
        <v>1572</v>
      </c>
      <c r="O218" s="13" t="s">
        <v>1576</v>
      </c>
      <c r="P218" s="15">
        <v>42507</v>
      </c>
      <c r="Q218" s="12" t="s">
        <v>1574</v>
      </c>
    </row>
    <row r="219" spans="1:17" ht="14.25" x14ac:dyDescent="0.2">
      <c r="A219" s="12" t="s">
        <v>1682</v>
      </c>
      <c r="B219" s="13" t="s">
        <v>1565</v>
      </c>
      <c r="C219" s="12" t="s">
        <v>1019</v>
      </c>
      <c r="D219" s="12" t="s">
        <v>1566</v>
      </c>
      <c r="E219" s="12" t="s">
        <v>1567</v>
      </c>
      <c r="F219" s="12" t="s">
        <v>1568</v>
      </c>
      <c r="G219" s="12" t="s">
        <v>1569</v>
      </c>
      <c r="H219" s="12" t="s">
        <v>1567</v>
      </c>
      <c r="I219" s="12" t="s">
        <v>1567</v>
      </c>
      <c r="J219" s="13" t="s">
        <v>1567</v>
      </c>
      <c r="K219" s="13" t="s">
        <v>1570</v>
      </c>
      <c r="L219" s="14">
        <v>10.09</v>
      </c>
      <c r="M219" s="12" t="s">
        <v>1571</v>
      </c>
      <c r="N219" s="13" t="s">
        <v>1572</v>
      </c>
      <c r="O219" s="13" t="s">
        <v>1573</v>
      </c>
      <c r="P219" s="15">
        <v>42507</v>
      </c>
      <c r="Q219" s="12" t="s">
        <v>1574</v>
      </c>
    </row>
    <row r="220" spans="1:17" ht="14.25" x14ac:dyDescent="0.2">
      <c r="A220" s="12" t="s">
        <v>1682</v>
      </c>
      <c r="B220" s="13" t="s">
        <v>1565</v>
      </c>
      <c r="C220" s="12" t="s">
        <v>1019</v>
      </c>
      <c r="D220" s="12" t="s">
        <v>1566</v>
      </c>
      <c r="E220" s="12" t="s">
        <v>1567</v>
      </c>
      <c r="F220" s="12" t="s">
        <v>1568</v>
      </c>
      <c r="G220" s="12" t="s">
        <v>1569</v>
      </c>
      <c r="H220" s="12" t="s">
        <v>1567</v>
      </c>
      <c r="I220" s="12" t="s">
        <v>1567</v>
      </c>
      <c r="J220" s="13" t="s">
        <v>1567</v>
      </c>
      <c r="K220" s="13" t="s">
        <v>1624</v>
      </c>
      <c r="L220" s="14">
        <v>9.9500000000000011</v>
      </c>
      <c r="M220" s="12" t="s">
        <v>1571</v>
      </c>
      <c r="N220" s="13" t="s">
        <v>1572</v>
      </c>
      <c r="O220" s="13" t="s">
        <v>1684</v>
      </c>
      <c r="P220" s="15">
        <v>42507</v>
      </c>
      <c r="Q220" s="12" t="s">
        <v>1574</v>
      </c>
    </row>
    <row r="221" spans="1:17" ht="14.25" x14ac:dyDescent="0.2">
      <c r="A221" s="12" t="s">
        <v>1682</v>
      </c>
      <c r="B221" s="13" t="s">
        <v>1565</v>
      </c>
      <c r="C221" s="12" t="s">
        <v>1019</v>
      </c>
      <c r="D221" s="12" t="s">
        <v>1566</v>
      </c>
      <c r="E221" s="12" t="s">
        <v>1567</v>
      </c>
      <c r="F221" s="12" t="s">
        <v>1568</v>
      </c>
      <c r="G221" s="12" t="s">
        <v>1569</v>
      </c>
      <c r="H221" s="12" t="s">
        <v>1567</v>
      </c>
      <c r="I221" s="12" t="s">
        <v>1567</v>
      </c>
      <c r="J221" s="13" t="s">
        <v>1567</v>
      </c>
      <c r="K221" s="13" t="s">
        <v>1575</v>
      </c>
      <c r="L221" s="14">
        <v>8.1</v>
      </c>
      <c r="M221" s="12" t="s">
        <v>1571</v>
      </c>
      <c r="N221" s="13" t="s">
        <v>1572</v>
      </c>
      <c r="O221" s="13" t="s">
        <v>1622</v>
      </c>
      <c r="P221" s="15">
        <v>42507</v>
      </c>
      <c r="Q221" s="12" t="s">
        <v>1574</v>
      </c>
    </row>
    <row r="222" spans="1:17" ht="14.25" x14ac:dyDescent="0.2">
      <c r="A222" s="12" t="s">
        <v>1682</v>
      </c>
      <c r="B222" s="13" t="s">
        <v>1565</v>
      </c>
      <c r="C222" s="12" t="s">
        <v>1019</v>
      </c>
      <c r="D222" s="12" t="s">
        <v>1566</v>
      </c>
      <c r="E222" s="12" t="s">
        <v>1567</v>
      </c>
      <c r="F222" s="12" t="s">
        <v>1568</v>
      </c>
      <c r="G222" s="12" t="s">
        <v>1569</v>
      </c>
      <c r="H222" s="12" t="s">
        <v>1567</v>
      </c>
      <c r="I222" s="12" t="s">
        <v>1567</v>
      </c>
      <c r="J222" s="13" t="s">
        <v>1567</v>
      </c>
      <c r="K222" s="13" t="s">
        <v>1570</v>
      </c>
      <c r="L222" s="14">
        <v>6.78</v>
      </c>
      <c r="M222" s="12" t="s">
        <v>1571</v>
      </c>
      <c r="N222" s="13" t="s">
        <v>1572</v>
      </c>
      <c r="O222" s="13" t="s">
        <v>1618</v>
      </c>
      <c r="P222" s="15">
        <v>42507</v>
      </c>
      <c r="Q222" s="12" t="s">
        <v>1574</v>
      </c>
    </row>
    <row r="223" spans="1:17" ht="14.25" x14ac:dyDescent="0.2">
      <c r="A223" s="12" t="s">
        <v>1682</v>
      </c>
      <c r="B223" s="13" t="s">
        <v>1565</v>
      </c>
      <c r="C223" s="12" t="s">
        <v>1019</v>
      </c>
      <c r="D223" s="12" t="s">
        <v>1566</v>
      </c>
      <c r="E223" s="12" t="s">
        <v>1567</v>
      </c>
      <c r="F223" s="12" t="s">
        <v>1568</v>
      </c>
      <c r="G223" s="12" t="s">
        <v>1569</v>
      </c>
      <c r="H223" s="12" t="s">
        <v>1567</v>
      </c>
      <c r="I223" s="12" t="s">
        <v>1567</v>
      </c>
      <c r="J223" s="13" t="s">
        <v>1567</v>
      </c>
      <c r="K223" s="13" t="s">
        <v>1570</v>
      </c>
      <c r="L223" s="14">
        <v>4.8</v>
      </c>
      <c r="M223" s="12" t="s">
        <v>1571</v>
      </c>
      <c r="N223" s="13" t="s">
        <v>1572</v>
      </c>
      <c r="O223" s="13" t="s">
        <v>1576</v>
      </c>
      <c r="P223" s="15">
        <v>42507</v>
      </c>
      <c r="Q223" s="12" t="s">
        <v>1574</v>
      </c>
    </row>
    <row r="224" spans="1:17" ht="14.25" x14ac:dyDescent="0.2">
      <c r="A224" s="12" t="s">
        <v>1682</v>
      </c>
      <c r="B224" s="13" t="s">
        <v>1565</v>
      </c>
      <c r="C224" s="12" t="s">
        <v>1019</v>
      </c>
      <c r="D224" s="12" t="s">
        <v>1566</v>
      </c>
      <c r="E224" s="12" t="s">
        <v>1567</v>
      </c>
      <c r="F224" s="12" t="s">
        <v>1568</v>
      </c>
      <c r="G224" s="12" t="s">
        <v>1569</v>
      </c>
      <c r="H224" s="12" t="s">
        <v>1567</v>
      </c>
      <c r="I224" s="12" t="s">
        <v>1567</v>
      </c>
      <c r="J224" s="13" t="s">
        <v>1567</v>
      </c>
      <c r="K224" s="13" t="s">
        <v>1570</v>
      </c>
      <c r="L224" s="14">
        <v>3.08</v>
      </c>
      <c r="M224" s="12" t="s">
        <v>1571</v>
      </c>
      <c r="N224" s="13" t="s">
        <v>1572</v>
      </c>
      <c r="O224" s="13" t="s">
        <v>1573</v>
      </c>
      <c r="P224" s="15">
        <v>42507</v>
      </c>
      <c r="Q224" s="12" t="s">
        <v>1574</v>
      </c>
    </row>
    <row r="225" spans="1:17" ht="14.25" x14ac:dyDescent="0.2">
      <c r="A225" s="12" t="s">
        <v>1682</v>
      </c>
      <c r="B225" s="13" t="s">
        <v>1565</v>
      </c>
      <c r="C225" s="12" t="s">
        <v>1019</v>
      </c>
      <c r="D225" s="12" t="s">
        <v>1566</v>
      </c>
      <c r="E225" s="12" t="s">
        <v>1567</v>
      </c>
      <c r="F225" s="12" t="s">
        <v>1568</v>
      </c>
      <c r="G225" s="12" t="s">
        <v>1569</v>
      </c>
      <c r="H225" s="12" t="s">
        <v>1567</v>
      </c>
      <c r="I225" s="12" t="s">
        <v>1567</v>
      </c>
      <c r="J225" s="13" t="s">
        <v>1567</v>
      </c>
      <c r="K225" s="13" t="s">
        <v>1570</v>
      </c>
      <c r="L225" s="14">
        <v>2.2000000000000002</v>
      </c>
      <c r="M225" s="12" t="s">
        <v>1571</v>
      </c>
      <c r="N225" s="13" t="s">
        <v>1572</v>
      </c>
      <c r="O225" s="13" t="s">
        <v>1619</v>
      </c>
      <c r="P225" s="15">
        <v>42507</v>
      </c>
      <c r="Q225" s="12" t="s">
        <v>1574</v>
      </c>
    </row>
    <row r="226" spans="1:17" ht="14.25" x14ac:dyDescent="0.2">
      <c r="A226" s="12" t="s">
        <v>1682</v>
      </c>
      <c r="B226" s="13" t="s">
        <v>1565</v>
      </c>
      <c r="C226" s="12" t="s">
        <v>1019</v>
      </c>
      <c r="D226" s="12" t="s">
        <v>1566</v>
      </c>
      <c r="E226" s="12" t="s">
        <v>1567</v>
      </c>
      <c r="F226" s="12" t="s">
        <v>1568</v>
      </c>
      <c r="G226" s="12" t="s">
        <v>1569</v>
      </c>
      <c r="H226" s="12" t="s">
        <v>1567</v>
      </c>
      <c r="I226" s="12" t="s">
        <v>1567</v>
      </c>
      <c r="J226" s="13" t="s">
        <v>1567</v>
      </c>
      <c r="K226" s="13" t="s">
        <v>1570</v>
      </c>
      <c r="L226" s="14">
        <v>1.57</v>
      </c>
      <c r="M226" s="12" t="s">
        <v>1571</v>
      </c>
      <c r="N226" s="13" t="s">
        <v>1572</v>
      </c>
      <c r="O226" s="13" t="s">
        <v>1683</v>
      </c>
      <c r="P226" s="15">
        <v>42507</v>
      </c>
      <c r="Q226" s="12" t="s">
        <v>1574</v>
      </c>
    </row>
    <row r="227" spans="1:17" ht="14.25" x14ac:dyDescent="0.2">
      <c r="A227" s="12" t="s">
        <v>1610</v>
      </c>
      <c r="B227" s="13" t="s">
        <v>1565</v>
      </c>
      <c r="C227" s="12" t="s">
        <v>1019</v>
      </c>
      <c r="D227" s="12" t="s">
        <v>1584</v>
      </c>
      <c r="E227" s="12" t="s">
        <v>1567</v>
      </c>
      <c r="F227" s="12" t="s">
        <v>1568</v>
      </c>
      <c r="G227" s="12" t="s">
        <v>1582</v>
      </c>
      <c r="H227" s="12" t="s">
        <v>1567</v>
      </c>
      <c r="I227" s="12" t="s">
        <v>1567</v>
      </c>
      <c r="J227" s="13" t="s">
        <v>1567</v>
      </c>
      <c r="K227" s="13" t="s">
        <v>1579</v>
      </c>
      <c r="L227" s="14">
        <v>434.58</v>
      </c>
      <c r="M227" s="12" t="s">
        <v>1571</v>
      </c>
      <c r="N227" s="13" t="s">
        <v>1572</v>
      </c>
      <c r="O227" s="13" t="s">
        <v>1685</v>
      </c>
      <c r="P227" s="15">
        <v>42500</v>
      </c>
      <c r="Q227" s="12" t="s">
        <v>1574</v>
      </c>
    </row>
    <row r="228" spans="1:17" ht="14.25" x14ac:dyDescent="0.2">
      <c r="A228" s="12" t="s">
        <v>1610</v>
      </c>
      <c r="B228" s="13" t="s">
        <v>1565</v>
      </c>
      <c r="C228" s="12" t="s">
        <v>1019</v>
      </c>
      <c r="D228" s="12" t="s">
        <v>1566</v>
      </c>
      <c r="E228" s="12" t="s">
        <v>1567</v>
      </c>
      <c r="F228" s="12" t="s">
        <v>1568</v>
      </c>
      <c r="G228" s="12" t="s">
        <v>1578</v>
      </c>
      <c r="H228" s="12" t="s">
        <v>1567</v>
      </c>
      <c r="I228" s="12" t="s">
        <v>1567</v>
      </c>
      <c r="J228" s="13" t="s">
        <v>1567</v>
      </c>
      <c r="K228" s="13" t="s">
        <v>1579</v>
      </c>
      <c r="L228" s="14">
        <v>434.58</v>
      </c>
      <c r="M228" s="12" t="s">
        <v>1571</v>
      </c>
      <c r="N228" s="13" t="s">
        <v>1572</v>
      </c>
      <c r="O228" s="13" t="s">
        <v>1686</v>
      </c>
      <c r="P228" s="15">
        <v>42500</v>
      </c>
      <c r="Q228" s="12" t="s">
        <v>1574</v>
      </c>
    </row>
    <row r="229" spans="1:17" ht="14.25" x14ac:dyDescent="0.2">
      <c r="A229" s="12" t="s">
        <v>1649</v>
      </c>
      <c r="B229" s="13" t="s">
        <v>1565</v>
      </c>
      <c r="C229" s="12" t="s">
        <v>1019</v>
      </c>
      <c r="D229" s="12" t="s">
        <v>1566</v>
      </c>
      <c r="E229" s="12" t="s">
        <v>1567</v>
      </c>
      <c r="F229" s="12" t="s">
        <v>1568</v>
      </c>
      <c r="G229" s="12" t="s">
        <v>1569</v>
      </c>
      <c r="H229" s="12" t="s">
        <v>1567</v>
      </c>
      <c r="I229" s="12" t="s">
        <v>1567</v>
      </c>
      <c r="J229" s="13" t="s">
        <v>1567</v>
      </c>
      <c r="K229" s="13" t="s">
        <v>1600</v>
      </c>
      <c r="L229" s="14">
        <v>139.29</v>
      </c>
      <c r="M229" s="12" t="s">
        <v>1571</v>
      </c>
      <c r="N229" s="13" t="s">
        <v>1572</v>
      </c>
      <c r="O229" s="13" t="s">
        <v>1645</v>
      </c>
      <c r="P229" s="15">
        <v>42531</v>
      </c>
      <c r="Q229" s="12" t="s">
        <v>1574</v>
      </c>
    </row>
    <row r="230" spans="1:17" ht="14.25" x14ac:dyDescent="0.2">
      <c r="A230" s="12" t="s">
        <v>1682</v>
      </c>
      <c r="B230" s="13" t="s">
        <v>1565</v>
      </c>
      <c r="C230" s="12" t="s">
        <v>1019</v>
      </c>
      <c r="D230" s="12" t="s">
        <v>1566</v>
      </c>
      <c r="E230" s="12" t="s">
        <v>1567</v>
      </c>
      <c r="F230" s="12" t="s">
        <v>1568</v>
      </c>
      <c r="G230" s="12" t="s">
        <v>1569</v>
      </c>
      <c r="H230" s="12" t="s">
        <v>1567</v>
      </c>
      <c r="I230" s="12" t="s">
        <v>1567</v>
      </c>
      <c r="J230" s="13" t="s">
        <v>1567</v>
      </c>
      <c r="K230" s="13" t="s">
        <v>1570</v>
      </c>
      <c r="L230" s="14">
        <v>-294.2</v>
      </c>
      <c r="M230" s="12" t="s">
        <v>1571</v>
      </c>
      <c r="N230" s="13" t="s">
        <v>1572</v>
      </c>
      <c r="O230" s="13" t="s">
        <v>1687</v>
      </c>
      <c r="P230" s="15">
        <v>42507</v>
      </c>
      <c r="Q230" s="12" t="s">
        <v>1574</v>
      </c>
    </row>
    <row r="231" spans="1:17" ht="14.25" x14ac:dyDescent="0.2">
      <c r="A231" s="12" t="s">
        <v>1682</v>
      </c>
      <c r="B231" s="13" t="s">
        <v>1565</v>
      </c>
      <c r="C231" s="12" t="s">
        <v>1019</v>
      </c>
      <c r="D231" s="12" t="s">
        <v>1566</v>
      </c>
      <c r="E231" s="12" t="s">
        <v>1567</v>
      </c>
      <c r="F231" s="12" t="s">
        <v>1568</v>
      </c>
      <c r="G231" s="12" t="s">
        <v>1569</v>
      </c>
      <c r="H231" s="12" t="s">
        <v>1567</v>
      </c>
      <c r="I231" s="12" t="s">
        <v>1567</v>
      </c>
      <c r="J231" s="13" t="s">
        <v>1567</v>
      </c>
      <c r="K231" s="13" t="s">
        <v>1575</v>
      </c>
      <c r="L231" s="14">
        <v>-245</v>
      </c>
      <c r="M231" s="12" t="s">
        <v>1571</v>
      </c>
      <c r="N231" s="13" t="s">
        <v>1572</v>
      </c>
      <c r="O231" s="13" t="s">
        <v>1688</v>
      </c>
      <c r="P231" s="15">
        <v>42507</v>
      </c>
      <c r="Q231" s="12" t="s">
        <v>1574</v>
      </c>
    </row>
    <row r="232" spans="1:17" ht="14.25" x14ac:dyDescent="0.2">
      <c r="A232" s="12" t="s">
        <v>1682</v>
      </c>
      <c r="B232" s="13" t="s">
        <v>1565</v>
      </c>
      <c r="C232" s="12" t="s">
        <v>1019</v>
      </c>
      <c r="D232" s="12" t="s">
        <v>1566</v>
      </c>
      <c r="E232" s="12" t="s">
        <v>1567</v>
      </c>
      <c r="F232" s="12" t="s">
        <v>1568</v>
      </c>
      <c r="G232" s="12" t="s">
        <v>1569</v>
      </c>
      <c r="H232" s="12" t="s">
        <v>1567</v>
      </c>
      <c r="I232" s="12" t="s">
        <v>1567</v>
      </c>
      <c r="J232" s="13" t="s">
        <v>1567</v>
      </c>
      <c r="K232" s="13" t="s">
        <v>1570</v>
      </c>
      <c r="L232" s="14">
        <v>-100</v>
      </c>
      <c r="M232" s="12" t="s">
        <v>1571</v>
      </c>
      <c r="N232" s="13" t="s">
        <v>1572</v>
      </c>
      <c r="O232" s="13" t="s">
        <v>1635</v>
      </c>
      <c r="P232" s="15">
        <v>42507</v>
      </c>
      <c r="Q232" s="12" t="s">
        <v>1574</v>
      </c>
    </row>
    <row r="233" spans="1:17" ht="14.25" x14ac:dyDescent="0.2">
      <c r="A233" s="12" t="s">
        <v>1682</v>
      </c>
      <c r="B233" s="13" t="s">
        <v>1565</v>
      </c>
      <c r="C233" s="12" t="s">
        <v>1019</v>
      </c>
      <c r="D233" s="12" t="s">
        <v>1566</v>
      </c>
      <c r="E233" s="12" t="s">
        <v>1567</v>
      </c>
      <c r="F233" s="12" t="s">
        <v>1568</v>
      </c>
      <c r="G233" s="12" t="s">
        <v>1569</v>
      </c>
      <c r="H233" s="12" t="s">
        <v>1567</v>
      </c>
      <c r="I233" s="12" t="s">
        <v>1567</v>
      </c>
      <c r="J233" s="13" t="s">
        <v>1567</v>
      </c>
      <c r="K233" s="13" t="s">
        <v>1570</v>
      </c>
      <c r="L233" s="14">
        <v>-69.62</v>
      </c>
      <c r="M233" s="12" t="s">
        <v>1571</v>
      </c>
      <c r="N233" s="13" t="s">
        <v>1572</v>
      </c>
      <c r="O233" s="13" t="s">
        <v>1689</v>
      </c>
      <c r="P233" s="15">
        <v>42507</v>
      </c>
      <c r="Q233" s="12" t="s">
        <v>1574</v>
      </c>
    </row>
    <row r="234" spans="1:17" ht="14.25" x14ac:dyDescent="0.2">
      <c r="A234" s="12" t="s">
        <v>1682</v>
      </c>
      <c r="B234" s="13" t="s">
        <v>1565</v>
      </c>
      <c r="C234" s="12" t="s">
        <v>1019</v>
      </c>
      <c r="D234" s="12" t="s">
        <v>1566</v>
      </c>
      <c r="E234" s="12" t="s">
        <v>1567</v>
      </c>
      <c r="F234" s="12" t="s">
        <v>1568</v>
      </c>
      <c r="G234" s="12" t="s">
        <v>1569</v>
      </c>
      <c r="H234" s="12" t="s">
        <v>1567</v>
      </c>
      <c r="I234" s="12" t="s">
        <v>1567</v>
      </c>
      <c r="J234" s="13" t="s">
        <v>1567</v>
      </c>
      <c r="K234" s="13" t="s">
        <v>1570</v>
      </c>
      <c r="L234" s="14">
        <v>1167.1200000000001</v>
      </c>
      <c r="M234" s="12" t="s">
        <v>1571</v>
      </c>
      <c r="N234" s="13" t="s">
        <v>1572</v>
      </c>
      <c r="O234" s="13" t="s">
        <v>1603</v>
      </c>
      <c r="P234" s="15">
        <v>42507</v>
      </c>
      <c r="Q234" s="12" t="s">
        <v>1574</v>
      </c>
    </row>
    <row r="235" spans="1:17" ht="14.25" x14ac:dyDescent="0.2">
      <c r="A235" s="12" t="s">
        <v>1682</v>
      </c>
      <c r="B235" s="13" t="s">
        <v>1565</v>
      </c>
      <c r="C235" s="12" t="s">
        <v>1019</v>
      </c>
      <c r="D235" s="12" t="s">
        <v>1566</v>
      </c>
      <c r="E235" s="12" t="s">
        <v>1567</v>
      </c>
      <c r="F235" s="12" t="s">
        <v>1568</v>
      </c>
      <c r="G235" s="12" t="s">
        <v>1569</v>
      </c>
      <c r="H235" s="12" t="s">
        <v>1567</v>
      </c>
      <c r="I235" s="12" t="s">
        <v>1567</v>
      </c>
      <c r="J235" s="13" t="s">
        <v>1567</v>
      </c>
      <c r="K235" s="13" t="s">
        <v>1570</v>
      </c>
      <c r="L235" s="14">
        <v>864.1</v>
      </c>
      <c r="M235" s="12" t="s">
        <v>1571</v>
      </c>
      <c r="N235" s="13" t="s">
        <v>1572</v>
      </c>
      <c r="O235" s="13" t="s">
        <v>1588</v>
      </c>
      <c r="P235" s="15">
        <v>42507</v>
      </c>
      <c r="Q235" s="12" t="s">
        <v>1574</v>
      </c>
    </row>
    <row r="236" spans="1:17" ht="14.25" x14ac:dyDescent="0.2">
      <c r="A236" s="12" t="s">
        <v>1682</v>
      </c>
      <c r="B236" s="13" t="s">
        <v>1565</v>
      </c>
      <c r="C236" s="12" t="s">
        <v>1019</v>
      </c>
      <c r="D236" s="12" t="s">
        <v>1566</v>
      </c>
      <c r="E236" s="12" t="s">
        <v>1567</v>
      </c>
      <c r="F236" s="12" t="s">
        <v>1568</v>
      </c>
      <c r="G236" s="12" t="s">
        <v>1569</v>
      </c>
      <c r="H236" s="12" t="s">
        <v>1567</v>
      </c>
      <c r="I236" s="12" t="s">
        <v>1567</v>
      </c>
      <c r="J236" s="13" t="s">
        <v>1567</v>
      </c>
      <c r="K236" s="13" t="s">
        <v>1570</v>
      </c>
      <c r="L236" s="14">
        <v>786.66</v>
      </c>
      <c r="M236" s="12" t="s">
        <v>1571</v>
      </c>
      <c r="N236" s="13" t="s">
        <v>1572</v>
      </c>
      <c r="O236" s="13" t="s">
        <v>1588</v>
      </c>
      <c r="P236" s="15">
        <v>42507</v>
      </c>
      <c r="Q236" s="12" t="s">
        <v>1574</v>
      </c>
    </row>
    <row r="237" spans="1:17" ht="14.25" x14ac:dyDescent="0.2">
      <c r="A237" s="12" t="s">
        <v>1682</v>
      </c>
      <c r="B237" s="13" t="s">
        <v>1565</v>
      </c>
      <c r="C237" s="12" t="s">
        <v>1019</v>
      </c>
      <c r="D237" s="12" t="s">
        <v>1566</v>
      </c>
      <c r="E237" s="12" t="s">
        <v>1567</v>
      </c>
      <c r="F237" s="12" t="s">
        <v>1568</v>
      </c>
      <c r="G237" s="12" t="s">
        <v>1569</v>
      </c>
      <c r="H237" s="12" t="s">
        <v>1567</v>
      </c>
      <c r="I237" s="12" t="s">
        <v>1567</v>
      </c>
      <c r="J237" s="13" t="s">
        <v>1567</v>
      </c>
      <c r="K237" s="13" t="s">
        <v>1570</v>
      </c>
      <c r="L237" s="14">
        <v>691.37</v>
      </c>
      <c r="M237" s="12" t="s">
        <v>1571</v>
      </c>
      <c r="N237" s="13" t="s">
        <v>1572</v>
      </c>
      <c r="O237" s="13" t="s">
        <v>1588</v>
      </c>
      <c r="P237" s="15">
        <v>42507</v>
      </c>
      <c r="Q237" s="12" t="s">
        <v>1574</v>
      </c>
    </row>
    <row r="238" spans="1:17" ht="14.25" x14ac:dyDescent="0.2">
      <c r="A238" s="12" t="s">
        <v>1682</v>
      </c>
      <c r="B238" s="13" t="s">
        <v>1565</v>
      </c>
      <c r="C238" s="12" t="s">
        <v>1019</v>
      </c>
      <c r="D238" s="12" t="s">
        <v>1566</v>
      </c>
      <c r="E238" s="12" t="s">
        <v>1567</v>
      </c>
      <c r="F238" s="12" t="s">
        <v>1568</v>
      </c>
      <c r="G238" s="12" t="s">
        <v>1569</v>
      </c>
      <c r="H238" s="12" t="s">
        <v>1567</v>
      </c>
      <c r="I238" s="12" t="s">
        <v>1567</v>
      </c>
      <c r="J238" s="13" t="s">
        <v>1567</v>
      </c>
      <c r="K238" s="13" t="s">
        <v>1600</v>
      </c>
      <c r="L238" s="14">
        <v>560.75</v>
      </c>
      <c r="M238" s="12" t="s">
        <v>1571</v>
      </c>
      <c r="N238" s="13" t="s">
        <v>1572</v>
      </c>
      <c r="O238" s="13" t="s">
        <v>1601</v>
      </c>
      <c r="P238" s="15">
        <v>42507</v>
      </c>
      <c r="Q238" s="12" t="s">
        <v>1574</v>
      </c>
    </row>
    <row r="239" spans="1:17" ht="14.25" x14ac:dyDescent="0.2">
      <c r="A239" s="12" t="s">
        <v>1682</v>
      </c>
      <c r="B239" s="13" t="s">
        <v>1565</v>
      </c>
      <c r="C239" s="12" t="s">
        <v>1019</v>
      </c>
      <c r="D239" s="12" t="s">
        <v>1566</v>
      </c>
      <c r="E239" s="12" t="s">
        <v>1567</v>
      </c>
      <c r="F239" s="12" t="s">
        <v>1568</v>
      </c>
      <c r="G239" s="12" t="s">
        <v>1569</v>
      </c>
      <c r="H239" s="12" t="s">
        <v>1567</v>
      </c>
      <c r="I239" s="12" t="s">
        <v>1567</v>
      </c>
      <c r="J239" s="13" t="s">
        <v>1567</v>
      </c>
      <c r="K239" s="13" t="s">
        <v>1600</v>
      </c>
      <c r="L239" s="14">
        <v>541.15</v>
      </c>
      <c r="M239" s="12" t="s">
        <v>1571</v>
      </c>
      <c r="N239" s="13" t="s">
        <v>1572</v>
      </c>
      <c r="O239" s="13" t="s">
        <v>1615</v>
      </c>
      <c r="P239" s="15">
        <v>42507</v>
      </c>
      <c r="Q239" s="12" t="s">
        <v>1574</v>
      </c>
    </row>
    <row r="240" spans="1:17" ht="14.25" x14ac:dyDescent="0.2">
      <c r="A240" s="12" t="s">
        <v>1682</v>
      </c>
      <c r="B240" s="13" t="s">
        <v>1565</v>
      </c>
      <c r="C240" s="12" t="s">
        <v>1019</v>
      </c>
      <c r="D240" s="12" t="s">
        <v>1566</v>
      </c>
      <c r="E240" s="12" t="s">
        <v>1567</v>
      </c>
      <c r="F240" s="12" t="s">
        <v>1568</v>
      </c>
      <c r="G240" s="12" t="s">
        <v>1569</v>
      </c>
      <c r="H240" s="12" t="s">
        <v>1567</v>
      </c>
      <c r="I240" s="12" t="s">
        <v>1567</v>
      </c>
      <c r="J240" s="13" t="s">
        <v>1567</v>
      </c>
      <c r="K240" s="13" t="s">
        <v>1570</v>
      </c>
      <c r="L240" s="14">
        <v>431.34000000000003</v>
      </c>
      <c r="M240" s="12" t="s">
        <v>1571</v>
      </c>
      <c r="N240" s="13" t="s">
        <v>1572</v>
      </c>
      <c r="O240" s="13" t="s">
        <v>1604</v>
      </c>
      <c r="P240" s="15">
        <v>42507</v>
      </c>
      <c r="Q240" s="12" t="s">
        <v>1574</v>
      </c>
    </row>
    <row r="241" spans="1:17" ht="14.25" x14ac:dyDescent="0.2">
      <c r="A241" s="12" t="s">
        <v>1682</v>
      </c>
      <c r="B241" s="13" t="s">
        <v>1565</v>
      </c>
      <c r="C241" s="12" t="s">
        <v>1019</v>
      </c>
      <c r="D241" s="12" t="s">
        <v>1566</v>
      </c>
      <c r="E241" s="12" t="s">
        <v>1567</v>
      </c>
      <c r="F241" s="12" t="s">
        <v>1568</v>
      </c>
      <c r="G241" s="12" t="s">
        <v>1569</v>
      </c>
      <c r="H241" s="12" t="s">
        <v>1567</v>
      </c>
      <c r="I241" s="12" t="s">
        <v>1567</v>
      </c>
      <c r="J241" s="13" t="s">
        <v>1567</v>
      </c>
      <c r="K241" s="13" t="s">
        <v>1570</v>
      </c>
      <c r="L241" s="14">
        <v>412.73</v>
      </c>
      <c r="M241" s="12" t="s">
        <v>1571</v>
      </c>
      <c r="N241" s="13" t="s">
        <v>1572</v>
      </c>
      <c r="O241" s="13" t="s">
        <v>1605</v>
      </c>
      <c r="P241" s="15">
        <v>42507</v>
      </c>
      <c r="Q241" s="12" t="s">
        <v>1574</v>
      </c>
    </row>
    <row r="242" spans="1:17" ht="14.25" x14ac:dyDescent="0.2">
      <c r="A242" s="12" t="s">
        <v>1682</v>
      </c>
      <c r="B242" s="13" t="s">
        <v>1565</v>
      </c>
      <c r="C242" s="12" t="s">
        <v>1019</v>
      </c>
      <c r="D242" s="12" t="s">
        <v>1566</v>
      </c>
      <c r="E242" s="12" t="s">
        <v>1567</v>
      </c>
      <c r="F242" s="12" t="s">
        <v>1568</v>
      </c>
      <c r="G242" s="12" t="s">
        <v>1569</v>
      </c>
      <c r="H242" s="12" t="s">
        <v>1567</v>
      </c>
      <c r="I242" s="12" t="s">
        <v>1567</v>
      </c>
      <c r="J242" s="13" t="s">
        <v>1567</v>
      </c>
      <c r="K242" s="13" t="s">
        <v>1570</v>
      </c>
      <c r="L242" s="14">
        <v>320.41000000000003</v>
      </c>
      <c r="M242" s="12" t="s">
        <v>1571</v>
      </c>
      <c r="N242" s="13" t="s">
        <v>1572</v>
      </c>
      <c r="O242" s="13" t="s">
        <v>1614</v>
      </c>
      <c r="P242" s="15">
        <v>42507</v>
      </c>
      <c r="Q242" s="12" t="s">
        <v>1574</v>
      </c>
    </row>
    <row r="243" spans="1:17" ht="14.25" x14ac:dyDescent="0.2">
      <c r="A243" s="12" t="s">
        <v>1682</v>
      </c>
      <c r="B243" s="13" t="s">
        <v>1565</v>
      </c>
      <c r="C243" s="12" t="s">
        <v>1019</v>
      </c>
      <c r="D243" s="12" t="s">
        <v>1566</v>
      </c>
      <c r="E243" s="12" t="s">
        <v>1567</v>
      </c>
      <c r="F243" s="12" t="s">
        <v>1568</v>
      </c>
      <c r="G243" s="12" t="s">
        <v>1569</v>
      </c>
      <c r="H243" s="12" t="s">
        <v>1567</v>
      </c>
      <c r="I243" s="12" t="s">
        <v>1567</v>
      </c>
      <c r="J243" s="13" t="s">
        <v>1567</v>
      </c>
      <c r="K243" s="13" t="s">
        <v>1570</v>
      </c>
      <c r="L243" s="14">
        <v>294.2</v>
      </c>
      <c r="M243" s="12" t="s">
        <v>1571</v>
      </c>
      <c r="N243" s="13" t="s">
        <v>1572</v>
      </c>
      <c r="O243" s="13" t="s">
        <v>1607</v>
      </c>
      <c r="P243" s="15">
        <v>42507</v>
      </c>
      <c r="Q243" s="12" t="s">
        <v>1574</v>
      </c>
    </row>
    <row r="244" spans="1:17" ht="14.25" x14ac:dyDescent="0.2">
      <c r="A244" s="12" t="s">
        <v>1682</v>
      </c>
      <c r="B244" s="13" t="s">
        <v>1565</v>
      </c>
      <c r="C244" s="12" t="s">
        <v>1019</v>
      </c>
      <c r="D244" s="12" t="s">
        <v>1566</v>
      </c>
      <c r="E244" s="12" t="s">
        <v>1567</v>
      </c>
      <c r="F244" s="12" t="s">
        <v>1568</v>
      </c>
      <c r="G244" s="12" t="s">
        <v>1569</v>
      </c>
      <c r="H244" s="12" t="s">
        <v>1567</v>
      </c>
      <c r="I244" s="12" t="s">
        <v>1567</v>
      </c>
      <c r="J244" s="13" t="s">
        <v>1567</v>
      </c>
      <c r="K244" s="13" t="s">
        <v>1570</v>
      </c>
      <c r="L244" s="14">
        <v>261.7</v>
      </c>
      <c r="M244" s="12" t="s">
        <v>1571</v>
      </c>
      <c r="N244" s="13" t="s">
        <v>1572</v>
      </c>
      <c r="O244" s="13" t="s">
        <v>1573</v>
      </c>
      <c r="P244" s="15">
        <v>42507</v>
      </c>
      <c r="Q244" s="12" t="s">
        <v>1574</v>
      </c>
    </row>
    <row r="245" spans="1:17" ht="14.25" x14ac:dyDescent="0.2">
      <c r="A245" s="12" t="s">
        <v>1682</v>
      </c>
      <c r="B245" s="13" t="s">
        <v>1565</v>
      </c>
      <c r="C245" s="12" t="s">
        <v>1019</v>
      </c>
      <c r="D245" s="12" t="s">
        <v>1566</v>
      </c>
      <c r="E245" s="12" t="s">
        <v>1567</v>
      </c>
      <c r="F245" s="12" t="s">
        <v>1568</v>
      </c>
      <c r="G245" s="12" t="s">
        <v>1569</v>
      </c>
      <c r="H245" s="12" t="s">
        <v>1567</v>
      </c>
      <c r="I245" s="12" t="s">
        <v>1567</v>
      </c>
      <c r="J245" s="13" t="s">
        <v>1567</v>
      </c>
      <c r="K245" s="13" t="s">
        <v>1624</v>
      </c>
      <c r="L245" s="14">
        <v>98.38</v>
      </c>
      <c r="M245" s="12" t="s">
        <v>1571</v>
      </c>
      <c r="N245" s="13" t="s">
        <v>1572</v>
      </c>
      <c r="O245" s="13" t="s">
        <v>1681</v>
      </c>
      <c r="P245" s="15">
        <v>42507</v>
      </c>
      <c r="Q245" s="12" t="s">
        <v>1574</v>
      </c>
    </row>
    <row r="246" spans="1:17" ht="14.25" x14ac:dyDescent="0.2">
      <c r="A246" s="12" t="s">
        <v>1682</v>
      </c>
      <c r="B246" s="13" t="s">
        <v>1565</v>
      </c>
      <c r="C246" s="12" t="s">
        <v>1019</v>
      </c>
      <c r="D246" s="12" t="s">
        <v>1566</v>
      </c>
      <c r="E246" s="12" t="s">
        <v>1567</v>
      </c>
      <c r="F246" s="12" t="s">
        <v>1568</v>
      </c>
      <c r="G246" s="12" t="s">
        <v>1569</v>
      </c>
      <c r="H246" s="12" t="s">
        <v>1567</v>
      </c>
      <c r="I246" s="12" t="s">
        <v>1567</v>
      </c>
      <c r="J246" s="13" t="s">
        <v>1567</v>
      </c>
      <c r="K246" s="13" t="s">
        <v>1624</v>
      </c>
      <c r="L246" s="14">
        <v>107.7</v>
      </c>
      <c r="M246" s="12" t="s">
        <v>1571</v>
      </c>
      <c r="N246" s="13" t="s">
        <v>1572</v>
      </c>
      <c r="O246" s="13" t="s">
        <v>1684</v>
      </c>
      <c r="P246" s="15">
        <v>42507</v>
      </c>
      <c r="Q246" s="12" t="s">
        <v>1574</v>
      </c>
    </row>
    <row r="247" spans="1:17" ht="14.25" x14ac:dyDescent="0.2">
      <c r="A247" s="12" t="s">
        <v>1682</v>
      </c>
      <c r="B247" s="13" t="s">
        <v>1565</v>
      </c>
      <c r="C247" s="12" t="s">
        <v>1019</v>
      </c>
      <c r="D247" s="12" t="s">
        <v>1566</v>
      </c>
      <c r="E247" s="12" t="s">
        <v>1567</v>
      </c>
      <c r="F247" s="12" t="s">
        <v>1568</v>
      </c>
      <c r="G247" s="12" t="s">
        <v>1569</v>
      </c>
      <c r="H247" s="12" t="s">
        <v>1567</v>
      </c>
      <c r="I247" s="12" t="s">
        <v>1567</v>
      </c>
      <c r="J247" s="13" t="s">
        <v>1567</v>
      </c>
      <c r="K247" s="13" t="s">
        <v>1570</v>
      </c>
      <c r="L247" s="14">
        <v>108.92</v>
      </c>
      <c r="M247" s="12" t="s">
        <v>1571</v>
      </c>
      <c r="N247" s="13" t="s">
        <v>1572</v>
      </c>
      <c r="O247" s="13" t="s">
        <v>1573</v>
      </c>
      <c r="P247" s="15">
        <v>42507</v>
      </c>
      <c r="Q247" s="12" t="s">
        <v>1574</v>
      </c>
    </row>
    <row r="248" spans="1:17" ht="14.25" x14ac:dyDescent="0.2">
      <c r="A248" s="12" t="s">
        <v>1682</v>
      </c>
      <c r="B248" s="13" t="s">
        <v>1565</v>
      </c>
      <c r="C248" s="12" t="s">
        <v>1019</v>
      </c>
      <c r="D248" s="12" t="s">
        <v>1566</v>
      </c>
      <c r="E248" s="12" t="s">
        <v>1567</v>
      </c>
      <c r="F248" s="12" t="s">
        <v>1568</v>
      </c>
      <c r="G248" s="12" t="s">
        <v>1569</v>
      </c>
      <c r="H248" s="12" t="s">
        <v>1567</v>
      </c>
      <c r="I248" s="12" t="s">
        <v>1567</v>
      </c>
      <c r="J248" s="13" t="s">
        <v>1567</v>
      </c>
      <c r="K248" s="13" t="s">
        <v>1570</v>
      </c>
      <c r="L248" s="14">
        <v>119.97</v>
      </c>
      <c r="M248" s="12" t="s">
        <v>1571</v>
      </c>
      <c r="N248" s="13" t="s">
        <v>1572</v>
      </c>
      <c r="O248" s="13" t="s">
        <v>1573</v>
      </c>
      <c r="P248" s="15">
        <v>42507</v>
      </c>
      <c r="Q248" s="12" t="s">
        <v>1574</v>
      </c>
    </row>
    <row r="249" spans="1:17" ht="14.25" x14ac:dyDescent="0.2">
      <c r="A249" s="12" t="s">
        <v>1682</v>
      </c>
      <c r="B249" s="13" t="s">
        <v>1565</v>
      </c>
      <c r="C249" s="12" t="s">
        <v>1019</v>
      </c>
      <c r="D249" s="12" t="s">
        <v>1566</v>
      </c>
      <c r="E249" s="12" t="s">
        <v>1567</v>
      </c>
      <c r="F249" s="12" t="s">
        <v>1568</v>
      </c>
      <c r="G249" s="12" t="s">
        <v>1569</v>
      </c>
      <c r="H249" s="12" t="s">
        <v>1567</v>
      </c>
      <c r="I249" s="12" t="s">
        <v>1567</v>
      </c>
      <c r="J249" s="13" t="s">
        <v>1567</v>
      </c>
      <c r="K249" s="13" t="s">
        <v>1570</v>
      </c>
      <c r="L249" s="14">
        <v>125.16</v>
      </c>
      <c r="M249" s="12" t="s">
        <v>1571</v>
      </c>
      <c r="N249" s="13" t="s">
        <v>1572</v>
      </c>
      <c r="O249" s="13" t="s">
        <v>1605</v>
      </c>
      <c r="P249" s="15">
        <v>42507</v>
      </c>
      <c r="Q249" s="12" t="s">
        <v>1574</v>
      </c>
    </row>
    <row r="250" spans="1:17" ht="14.25" x14ac:dyDescent="0.2">
      <c r="A250" s="12" t="s">
        <v>1682</v>
      </c>
      <c r="B250" s="13" t="s">
        <v>1565</v>
      </c>
      <c r="C250" s="12" t="s">
        <v>1019</v>
      </c>
      <c r="D250" s="12" t="s">
        <v>1591</v>
      </c>
      <c r="E250" s="12" t="s">
        <v>1567</v>
      </c>
      <c r="F250" s="12" t="s">
        <v>1568</v>
      </c>
      <c r="G250" s="12" t="s">
        <v>1642</v>
      </c>
      <c r="H250" s="12" t="s">
        <v>1567</v>
      </c>
      <c r="I250" s="12" t="s">
        <v>1567</v>
      </c>
      <c r="J250" s="13" t="s">
        <v>1567</v>
      </c>
      <c r="K250" s="13" t="s">
        <v>1643</v>
      </c>
      <c r="L250" s="14">
        <v>126.96000000000001</v>
      </c>
      <c r="M250" s="12" t="s">
        <v>1571</v>
      </c>
      <c r="N250" s="13" t="s">
        <v>1572</v>
      </c>
      <c r="O250" s="13" t="s">
        <v>1644</v>
      </c>
      <c r="P250" s="15">
        <v>42507</v>
      </c>
      <c r="Q250" s="12" t="s">
        <v>1574</v>
      </c>
    </row>
    <row r="251" spans="1:17" ht="14.25" x14ac:dyDescent="0.2">
      <c r="A251" s="12" t="s">
        <v>1682</v>
      </c>
      <c r="B251" s="13" t="s">
        <v>1565</v>
      </c>
      <c r="C251" s="12" t="s">
        <v>1019</v>
      </c>
      <c r="D251" s="12" t="s">
        <v>1566</v>
      </c>
      <c r="E251" s="12" t="s">
        <v>1567</v>
      </c>
      <c r="F251" s="12" t="s">
        <v>1568</v>
      </c>
      <c r="G251" s="12" t="s">
        <v>1569</v>
      </c>
      <c r="H251" s="12" t="s">
        <v>1567</v>
      </c>
      <c r="I251" s="12" t="s">
        <v>1567</v>
      </c>
      <c r="J251" s="13" t="s">
        <v>1567</v>
      </c>
      <c r="K251" s="13" t="s">
        <v>1575</v>
      </c>
      <c r="L251" s="14">
        <v>130.22</v>
      </c>
      <c r="M251" s="12" t="s">
        <v>1571</v>
      </c>
      <c r="N251" s="13" t="s">
        <v>1572</v>
      </c>
      <c r="O251" s="13" t="s">
        <v>1605</v>
      </c>
      <c r="P251" s="15">
        <v>42507</v>
      </c>
      <c r="Q251" s="12" t="s">
        <v>1574</v>
      </c>
    </row>
    <row r="252" spans="1:17" ht="14.25" x14ac:dyDescent="0.2">
      <c r="A252" s="12" t="s">
        <v>1682</v>
      </c>
      <c r="B252" s="13" t="s">
        <v>1565</v>
      </c>
      <c r="C252" s="12" t="s">
        <v>1019</v>
      </c>
      <c r="D252" s="12" t="s">
        <v>1566</v>
      </c>
      <c r="E252" s="12" t="s">
        <v>1567</v>
      </c>
      <c r="F252" s="12" t="s">
        <v>1568</v>
      </c>
      <c r="G252" s="12" t="s">
        <v>1569</v>
      </c>
      <c r="H252" s="12" t="s">
        <v>1567</v>
      </c>
      <c r="I252" s="12" t="s">
        <v>1567</v>
      </c>
      <c r="J252" s="13" t="s">
        <v>1567</v>
      </c>
      <c r="K252" s="13" t="s">
        <v>1575</v>
      </c>
      <c r="L252" s="14">
        <v>133.62</v>
      </c>
      <c r="M252" s="12" t="s">
        <v>1571</v>
      </c>
      <c r="N252" s="13" t="s">
        <v>1572</v>
      </c>
      <c r="O252" s="13" t="s">
        <v>1603</v>
      </c>
      <c r="P252" s="15">
        <v>42507</v>
      </c>
      <c r="Q252" s="12" t="s">
        <v>1574</v>
      </c>
    </row>
    <row r="253" spans="1:17" ht="14.25" x14ac:dyDescent="0.2">
      <c r="A253" s="12" t="s">
        <v>1682</v>
      </c>
      <c r="B253" s="13" t="s">
        <v>1565</v>
      </c>
      <c r="C253" s="12" t="s">
        <v>1019</v>
      </c>
      <c r="D253" s="12" t="s">
        <v>1566</v>
      </c>
      <c r="E253" s="12" t="s">
        <v>1567</v>
      </c>
      <c r="F253" s="12" t="s">
        <v>1568</v>
      </c>
      <c r="G253" s="12" t="s">
        <v>1569</v>
      </c>
      <c r="H253" s="12" t="s">
        <v>1567</v>
      </c>
      <c r="I253" s="12" t="s">
        <v>1567</v>
      </c>
      <c r="J253" s="13" t="s">
        <v>1567</v>
      </c>
      <c r="K253" s="13" t="s">
        <v>1575</v>
      </c>
      <c r="L253" s="14">
        <v>139.59</v>
      </c>
      <c r="M253" s="12" t="s">
        <v>1571</v>
      </c>
      <c r="N253" s="13" t="s">
        <v>1572</v>
      </c>
      <c r="O253" s="13" t="s">
        <v>1690</v>
      </c>
      <c r="P253" s="15">
        <v>42507</v>
      </c>
      <c r="Q253" s="12" t="s">
        <v>1574</v>
      </c>
    </row>
    <row r="254" spans="1:17" ht="14.25" x14ac:dyDescent="0.2">
      <c r="A254" s="12" t="s">
        <v>1682</v>
      </c>
      <c r="B254" s="13" t="s">
        <v>1565</v>
      </c>
      <c r="C254" s="12" t="s">
        <v>1019</v>
      </c>
      <c r="D254" s="12" t="s">
        <v>1566</v>
      </c>
      <c r="E254" s="12" t="s">
        <v>1567</v>
      </c>
      <c r="F254" s="12" t="s">
        <v>1568</v>
      </c>
      <c r="G254" s="12" t="s">
        <v>1569</v>
      </c>
      <c r="H254" s="12" t="s">
        <v>1567</v>
      </c>
      <c r="I254" s="12" t="s">
        <v>1567</v>
      </c>
      <c r="J254" s="13" t="s">
        <v>1567</v>
      </c>
      <c r="K254" s="13" t="s">
        <v>1570</v>
      </c>
      <c r="L254" s="14">
        <v>152.95000000000002</v>
      </c>
      <c r="M254" s="12" t="s">
        <v>1571</v>
      </c>
      <c r="N254" s="13" t="s">
        <v>1572</v>
      </c>
      <c r="O254" s="13" t="s">
        <v>1663</v>
      </c>
      <c r="P254" s="15">
        <v>42507</v>
      </c>
      <c r="Q254" s="12" t="s">
        <v>1574</v>
      </c>
    </row>
    <row r="255" spans="1:17" ht="14.25" x14ac:dyDescent="0.2">
      <c r="A255" s="12" t="s">
        <v>1682</v>
      </c>
      <c r="B255" s="13" t="s">
        <v>1565</v>
      </c>
      <c r="C255" s="12" t="s">
        <v>1019</v>
      </c>
      <c r="D255" s="12" t="s">
        <v>1566</v>
      </c>
      <c r="E255" s="12" t="s">
        <v>1567</v>
      </c>
      <c r="F255" s="12" t="s">
        <v>1568</v>
      </c>
      <c r="G255" s="12" t="s">
        <v>1569</v>
      </c>
      <c r="H255" s="12" t="s">
        <v>1567</v>
      </c>
      <c r="I255" s="12" t="s">
        <v>1567</v>
      </c>
      <c r="J255" s="13" t="s">
        <v>1567</v>
      </c>
      <c r="K255" s="13" t="s">
        <v>1570</v>
      </c>
      <c r="L255" s="14">
        <v>163.68</v>
      </c>
      <c r="M255" s="12" t="s">
        <v>1571</v>
      </c>
      <c r="N255" s="13" t="s">
        <v>1572</v>
      </c>
      <c r="O255" s="13" t="s">
        <v>1646</v>
      </c>
      <c r="P255" s="15">
        <v>42507</v>
      </c>
      <c r="Q255" s="12" t="s">
        <v>1574</v>
      </c>
    </row>
    <row r="256" spans="1:17" ht="14.25" x14ac:dyDescent="0.2">
      <c r="A256" s="12" t="s">
        <v>1682</v>
      </c>
      <c r="B256" s="13" t="s">
        <v>1565</v>
      </c>
      <c r="C256" s="12" t="s">
        <v>1019</v>
      </c>
      <c r="D256" s="12" t="s">
        <v>1566</v>
      </c>
      <c r="E256" s="12" t="s">
        <v>1567</v>
      </c>
      <c r="F256" s="12" t="s">
        <v>1568</v>
      </c>
      <c r="G256" s="12" t="s">
        <v>1569</v>
      </c>
      <c r="H256" s="12" t="s">
        <v>1567</v>
      </c>
      <c r="I256" s="12" t="s">
        <v>1567</v>
      </c>
      <c r="J256" s="13" t="s">
        <v>1567</v>
      </c>
      <c r="K256" s="13" t="s">
        <v>1570</v>
      </c>
      <c r="L256" s="14">
        <v>167.23</v>
      </c>
      <c r="M256" s="12" t="s">
        <v>1571</v>
      </c>
      <c r="N256" s="13" t="s">
        <v>1572</v>
      </c>
      <c r="O256" s="13" t="s">
        <v>1603</v>
      </c>
      <c r="P256" s="15">
        <v>42507</v>
      </c>
      <c r="Q256" s="12" t="s">
        <v>1574</v>
      </c>
    </row>
    <row r="257" spans="1:17" ht="14.25" x14ac:dyDescent="0.2">
      <c r="A257" s="12" t="s">
        <v>1682</v>
      </c>
      <c r="B257" s="13" t="s">
        <v>1565</v>
      </c>
      <c r="C257" s="12" t="s">
        <v>1019</v>
      </c>
      <c r="D257" s="12" t="s">
        <v>1566</v>
      </c>
      <c r="E257" s="12" t="s">
        <v>1567</v>
      </c>
      <c r="F257" s="12" t="s">
        <v>1568</v>
      </c>
      <c r="G257" s="12" t="s">
        <v>1569</v>
      </c>
      <c r="H257" s="12" t="s">
        <v>1567</v>
      </c>
      <c r="I257" s="12" t="s">
        <v>1567</v>
      </c>
      <c r="J257" s="13" t="s">
        <v>1567</v>
      </c>
      <c r="K257" s="13" t="s">
        <v>1570</v>
      </c>
      <c r="L257" s="14">
        <v>176.4</v>
      </c>
      <c r="M257" s="12" t="s">
        <v>1571</v>
      </c>
      <c r="N257" s="13" t="s">
        <v>1572</v>
      </c>
      <c r="O257" s="13" t="s">
        <v>1614</v>
      </c>
      <c r="P257" s="15">
        <v>42507</v>
      </c>
      <c r="Q257" s="12" t="s">
        <v>1574</v>
      </c>
    </row>
    <row r="258" spans="1:17" ht="14.25" x14ac:dyDescent="0.2">
      <c r="A258" s="12" t="s">
        <v>1682</v>
      </c>
      <c r="B258" s="13" t="s">
        <v>1565</v>
      </c>
      <c r="C258" s="12" t="s">
        <v>1019</v>
      </c>
      <c r="D258" s="12" t="s">
        <v>1566</v>
      </c>
      <c r="E258" s="12" t="s">
        <v>1567</v>
      </c>
      <c r="F258" s="12" t="s">
        <v>1568</v>
      </c>
      <c r="G258" s="12" t="s">
        <v>1569</v>
      </c>
      <c r="H258" s="12" t="s">
        <v>1567</v>
      </c>
      <c r="I258" s="12" t="s">
        <v>1567</v>
      </c>
      <c r="J258" s="13" t="s">
        <v>1567</v>
      </c>
      <c r="K258" s="13" t="s">
        <v>1570</v>
      </c>
      <c r="L258" s="14">
        <v>196.06</v>
      </c>
      <c r="M258" s="12" t="s">
        <v>1571</v>
      </c>
      <c r="N258" s="13" t="s">
        <v>1572</v>
      </c>
      <c r="O258" s="13" t="s">
        <v>1573</v>
      </c>
      <c r="P258" s="15">
        <v>42507</v>
      </c>
      <c r="Q258" s="12" t="s">
        <v>1574</v>
      </c>
    </row>
    <row r="259" spans="1:17" ht="14.25" x14ac:dyDescent="0.2">
      <c r="A259" s="12" t="s">
        <v>1682</v>
      </c>
      <c r="B259" s="13" t="s">
        <v>1565</v>
      </c>
      <c r="C259" s="12" t="s">
        <v>1019</v>
      </c>
      <c r="D259" s="12" t="s">
        <v>1566</v>
      </c>
      <c r="E259" s="12" t="s">
        <v>1567</v>
      </c>
      <c r="F259" s="12" t="s">
        <v>1568</v>
      </c>
      <c r="G259" s="12" t="s">
        <v>1569</v>
      </c>
      <c r="H259" s="12" t="s">
        <v>1567</v>
      </c>
      <c r="I259" s="12" t="s">
        <v>1567</v>
      </c>
      <c r="J259" s="13" t="s">
        <v>1567</v>
      </c>
      <c r="K259" s="13" t="s">
        <v>1570</v>
      </c>
      <c r="L259" s="14">
        <v>203.91</v>
      </c>
      <c r="M259" s="12" t="s">
        <v>1571</v>
      </c>
      <c r="N259" s="13" t="s">
        <v>1572</v>
      </c>
      <c r="O259" s="13" t="s">
        <v>1603</v>
      </c>
      <c r="P259" s="15">
        <v>42507</v>
      </c>
      <c r="Q259" s="12" t="s">
        <v>1574</v>
      </c>
    </row>
    <row r="260" spans="1:17" ht="14.25" x14ac:dyDescent="0.2">
      <c r="A260" s="12" t="s">
        <v>1682</v>
      </c>
      <c r="B260" s="13" t="s">
        <v>1565</v>
      </c>
      <c r="C260" s="12" t="s">
        <v>1019</v>
      </c>
      <c r="D260" s="12" t="s">
        <v>1566</v>
      </c>
      <c r="E260" s="12" t="s">
        <v>1567</v>
      </c>
      <c r="F260" s="12" t="s">
        <v>1568</v>
      </c>
      <c r="G260" s="12" t="s">
        <v>1569</v>
      </c>
      <c r="H260" s="12" t="s">
        <v>1567</v>
      </c>
      <c r="I260" s="12" t="s">
        <v>1567</v>
      </c>
      <c r="J260" s="13" t="s">
        <v>1567</v>
      </c>
      <c r="K260" s="13" t="s">
        <v>1575</v>
      </c>
      <c r="L260" s="14">
        <v>227.20000000000002</v>
      </c>
      <c r="M260" s="12" t="s">
        <v>1571</v>
      </c>
      <c r="N260" s="13" t="s">
        <v>1572</v>
      </c>
      <c r="O260" s="13" t="s">
        <v>1618</v>
      </c>
      <c r="P260" s="15">
        <v>42507</v>
      </c>
      <c r="Q260" s="12" t="s">
        <v>1574</v>
      </c>
    </row>
    <row r="261" spans="1:17" ht="14.25" x14ac:dyDescent="0.2">
      <c r="A261" s="12" t="s">
        <v>1682</v>
      </c>
      <c r="B261" s="13" t="s">
        <v>1565</v>
      </c>
      <c r="C261" s="12" t="s">
        <v>1019</v>
      </c>
      <c r="D261" s="12" t="s">
        <v>1566</v>
      </c>
      <c r="E261" s="12" t="s">
        <v>1567</v>
      </c>
      <c r="F261" s="12" t="s">
        <v>1568</v>
      </c>
      <c r="G261" s="12" t="s">
        <v>1569</v>
      </c>
      <c r="H261" s="12" t="s">
        <v>1567</v>
      </c>
      <c r="I261" s="12" t="s">
        <v>1567</v>
      </c>
      <c r="J261" s="13" t="s">
        <v>1567</v>
      </c>
      <c r="K261" s="13" t="s">
        <v>1570</v>
      </c>
      <c r="L261" s="14">
        <v>250.23000000000002</v>
      </c>
      <c r="M261" s="12" t="s">
        <v>1571</v>
      </c>
      <c r="N261" s="13" t="s">
        <v>1572</v>
      </c>
      <c r="O261" s="13" t="s">
        <v>1573</v>
      </c>
      <c r="P261" s="15">
        <v>42507</v>
      </c>
      <c r="Q261" s="12" t="s">
        <v>1574</v>
      </c>
    </row>
    <row r="262" spans="1:17" ht="14.25" x14ac:dyDescent="0.2">
      <c r="A262" s="12" t="s">
        <v>1691</v>
      </c>
      <c r="B262" s="13" t="s">
        <v>1565</v>
      </c>
      <c r="C262" s="12" t="s">
        <v>1019</v>
      </c>
      <c r="D262" s="12" t="s">
        <v>1566</v>
      </c>
      <c r="E262" s="12" t="s">
        <v>1567</v>
      </c>
      <c r="F262" s="12" t="s">
        <v>1568</v>
      </c>
      <c r="G262" s="12" t="s">
        <v>1642</v>
      </c>
      <c r="H262" s="12" t="s">
        <v>1567</v>
      </c>
      <c r="I262" s="12" t="s">
        <v>1567</v>
      </c>
      <c r="J262" s="13" t="s">
        <v>1567</v>
      </c>
      <c r="K262" s="13" t="s">
        <v>1643</v>
      </c>
      <c r="L262" s="14">
        <v>25</v>
      </c>
      <c r="M262" s="12" t="s">
        <v>1571</v>
      </c>
      <c r="N262" s="13" t="s">
        <v>1572</v>
      </c>
      <c r="O262" s="13" t="s">
        <v>1692</v>
      </c>
      <c r="P262" s="15">
        <v>42318</v>
      </c>
      <c r="Q262" s="12" t="s">
        <v>1574</v>
      </c>
    </row>
    <row r="263" spans="1:17" ht="14.25" x14ac:dyDescent="0.2">
      <c r="A263" s="12" t="s">
        <v>1691</v>
      </c>
      <c r="B263" s="13" t="s">
        <v>1565</v>
      </c>
      <c r="C263" s="12" t="s">
        <v>1019</v>
      </c>
      <c r="D263" s="12" t="s">
        <v>1566</v>
      </c>
      <c r="E263" s="12" t="s">
        <v>1567</v>
      </c>
      <c r="F263" s="12" t="s">
        <v>1568</v>
      </c>
      <c r="G263" s="12" t="s">
        <v>1569</v>
      </c>
      <c r="H263" s="12" t="s">
        <v>1567</v>
      </c>
      <c r="I263" s="12" t="s">
        <v>1567</v>
      </c>
      <c r="J263" s="13" t="s">
        <v>1567</v>
      </c>
      <c r="K263" s="13" t="s">
        <v>1575</v>
      </c>
      <c r="L263" s="14">
        <v>40.730000000000004</v>
      </c>
      <c r="M263" s="12" t="s">
        <v>1571</v>
      </c>
      <c r="N263" s="13" t="s">
        <v>1572</v>
      </c>
      <c r="O263" s="13" t="s">
        <v>1693</v>
      </c>
      <c r="P263" s="15">
        <v>42318</v>
      </c>
      <c r="Q263" s="12" t="s">
        <v>1574</v>
      </c>
    </row>
    <row r="264" spans="1:17" ht="14.25" x14ac:dyDescent="0.2">
      <c r="A264" s="12" t="s">
        <v>1691</v>
      </c>
      <c r="B264" s="13" t="s">
        <v>1565</v>
      </c>
      <c r="C264" s="12" t="s">
        <v>1019</v>
      </c>
      <c r="D264" s="12" t="s">
        <v>1566</v>
      </c>
      <c r="E264" s="12" t="s">
        <v>1567</v>
      </c>
      <c r="F264" s="12" t="s">
        <v>1568</v>
      </c>
      <c r="G264" s="12" t="s">
        <v>1569</v>
      </c>
      <c r="H264" s="12" t="s">
        <v>1567</v>
      </c>
      <c r="I264" s="12" t="s">
        <v>1567</v>
      </c>
      <c r="J264" s="13" t="s">
        <v>1567</v>
      </c>
      <c r="K264" s="13" t="s">
        <v>1570</v>
      </c>
      <c r="L264" s="14">
        <v>42.9</v>
      </c>
      <c r="M264" s="12" t="s">
        <v>1571</v>
      </c>
      <c r="N264" s="13" t="s">
        <v>1572</v>
      </c>
      <c r="O264" s="13" t="s">
        <v>1694</v>
      </c>
      <c r="P264" s="15">
        <v>42318</v>
      </c>
      <c r="Q264" s="12" t="s">
        <v>1574</v>
      </c>
    </row>
    <row r="265" spans="1:17" ht="14.25" x14ac:dyDescent="0.2">
      <c r="A265" s="12" t="s">
        <v>1691</v>
      </c>
      <c r="B265" s="13" t="s">
        <v>1565</v>
      </c>
      <c r="C265" s="12" t="s">
        <v>1019</v>
      </c>
      <c r="D265" s="12" t="s">
        <v>1566</v>
      </c>
      <c r="E265" s="12" t="s">
        <v>1567</v>
      </c>
      <c r="F265" s="12" t="s">
        <v>1568</v>
      </c>
      <c r="G265" s="12" t="s">
        <v>1569</v>
      </c>
      <c r="H265" s="12" t="s">
        <v>1567</v>
      </c>
      <c r="I265" s="12" t="s">
        <v>1567</v>
      </c>
      <c r="J265" s="13" t="s">
        <v>1567</v>
      </c>
      <c r="K265" s="13" t="s">
        <v>1575</v>
      </c>
      <c r="L265" s="14">
        <v>45.28</v>
      </c>
      <c r="M265" s="12" t="s">
        <v>1571</v>
      </c>
      <c r="N265" s="13" t="s">
        <v>1572</v>
      </c>
      <c r="O265" s="13" t="s">
        <v>1695</v>
      </c>
      <c r="P265" s="15">
        <v>42318</v>
      </c>
      <c r="Q265" s="12" t="s">
        <v>1574</v>
      </c>
    </row>
    <row r="266" spans="1:17" ht="14.25" x14ac:dyDescent="0.2">
      <c r="A266" s="12" t="s">
        <v>1691</v>
      </c>
      <c r="B266" s="13" t="s">
        <v>1565</v>
      </c>
      <c r="C266" s="12" t="s">
        <v>1019</v>
      </c>
      <c r="D266" s="12" t="s">
        <v>1566</v>
      </c>
      <c r="E266" s="12" t="s">
        <v>1567</v>
      </c>
      <c r="F266" s="12" t="s">
        <v>1568</v>
      </c>
      <c r="G266" s="12" t="s">
        <v>1569</v>
      </c>
      <c r="H266" s="12" t="s">
        <v>1567</v>
      </c>
      <c r="I266" s="12" t="s">
        <v>1567</v>
      </c>
      <c r="J266" s="13" t="s">
        <v>1567</v>
      </c>
      <c r="K266" s="13" t="s">
        <v>1570</v>
      </c>
      <c r="L266" s="14">
        <v>50.6</v>
      </c>
      <c r="M266" s="12" t="s">
        <v>1571</v>
      </c>
      <c r="N266" s="13" t="s">
        <v>1572</v>
      </c>
      <c r="O266" s="13" t="s">
        <v>1696</v>
      </c>
      <c r="P266" s="15">
        <v>42318</v>
      </c>
      <c r="Q266" s="12" t="s">
        <v>1574</v>
      </c>
    </row>
    <row r="267" spans="1:17" ht="14.25" x14ac:dyDescent="0.2">
      <c r="A267" s="12" t="s">
        <v>1691</v>
      </c>
      <c r="B267" s="13" t="s">
        <v>1565</v>
      </c>
      <c r="C267" s="12" t="s">
        <v>1019</v>
      </c>
      <c r="D267" s="12" t="s">
        <v>1566</v>
      </c>
      <c r="E267" s="12" t="s">
        <v>1567</v>
      </c>
      <c r="F267" s="12" t="s">
        <v>1568</v>
      </c>
      <c r="G267" s="12" t="s">
        <v>1569</v>
      </c>
      <c r="H267" s="12" t="s">
        <v>1567</v>
      </c>
      <c r="I267" s="12" t="s">
        <v>1567</v>
      </c>
      <c r="J267" s="13" t="s">
        <v>1567</v>
      </c>
      <c r="K267" s="13" t="s">
        <v>1570</v>
      </c>
      <c r="L267" s="14">
        <v>52.050000000000004</v>
      </c>
      <c r="M267" s="12" t="s">
        <v>1571</v>
      </c>
      <c r="N267" s="13" t="s">
        <v>1572</v>
      </c>
      <c r="O267" s="13" t="s">
        <v>1697</v>
      </c>
      <c r="P267" s="15">
        <v>42318</v>
      </c>
      <c r="Q267" s="12" t="s">
        <v>1574</v>
      </c>
    </row>
    <row r="268" spans="1:17" ht="14.25" x14ac:dyDescent="0.2">
      <c r="A268" s="12" t="s">
        <v>1691</v>
      </c>
      <c r="B268" s="13" t="s">
        <v>1565</v>
      </c>
      <c r="C268" s="12" t="s">
        <v>1019</v>
      </c>
      <c r="D268" s="12" t="s">
        <v>1566</v>
      </c>
      <c r="E268" s="12" t="s">
        <v>1567</v>
      </c>
      <c r="F268" s="12" t="s">
        <v>1568</v>
      </c>
      <c r="G268" s="12" t="s">
        <v>1569</v>
      </c>
      <c r="H268" s="12" t="s">
        <v>1567</v>
      </c>
      <c r="I268" s="12" t="s">
        <v>1567</v>
      </c>
      <c r="J268" s="13" t="s">
        <v>1567</v>
      </c>
      <c r="K268" s="13" t="s">
        <v>1575</v>
      </c>
      <c r="L268" s="14">
        <v>59.74</v>
      </c>
      <c r="M268" s="12" t="s">
        <v>1571</v>
      </c>
      <c r="N268" s="13" t="s">
        <v>1572</v>
      </c>
      <c r="O268" s="13" t="s">
        <v>1698</v>
      </c>
      <c r="P268" s="15">
        <v>42318</v>
      </c>
      <c r="Q268" s="12" t="s">
        <v>1574</v>
      </c>
    </row>
    <row r="269" spans="1:17" ht="14.25" x14ac:dyDescent="0.2">
      <c r="A269" s="12" t="s">
        <v>1691</v>
      </c>
      <c r="B269" s="13" t="s">
        <v>1565</v>
      </c>
      <c r="C269" s="12" t="s">
        <v>1019</v>
      </c>
      <c r="D269" s="12" t="s">
        <v>1566</v>
      </c>
      <c r="E269" s="12" t="s">
        <v>1567</v>
      </c>
      <c r="F269" s="12" t="s">
        <v>1568</v>
      </c>
      <c r="G269" s="12" t="s">
        <v>1569</v>
      </c>
      <c r="H269" s="12" t="s">
        <v>1567</v>
      </c>
      <c r="I269" s="12" t="s">
        <v>1567</v>
      </c>
      <c r="J269" s="13" t="s">
        <v>1567</v>
      </c>
      <c r="K269" s="13" t="s">
        <v>1570</v>
      </c>
      <c r="L269" s="14">
        <v>68.91</v>
      </c>
      <c r="M269" s="12" t="s">
        <v>1571</v>
      </c>
      <c r="N269" s="13" t="s">
        <v>1572</v>
      </c>
      <c r="O269" s="13" t="s">
        <v>1699</v>
      </c>
      <c r="P269" s="15">
        <v>42318</v>
      </c>
      <c r="Q269" s="12" t="s">
        <v>1574</v>
      </c>
    </row>
    <row r="270" spans="1:17" ht="14.25" x14ac:dyDescent="0.2">
      <c r="A270" s="12" t="s">
        <v>1691</v>
      </c>
      <c r="B270" s="13" t="s">
        <v>1565</v>
      </c>
      <c r="C270" s="12" t="s">
        <v>1019</v>
      </c>
      <c r="D270" s="12" t="s">
        <v>1566</v>
      </c>
      <c r="E270" s="12" t="s">
        <v>1567</v>
      </c>
      <c r="F270" s="12" t="s">
        <v>1568</v>
      </c>
      <c r="G270" s="12" t="s">
        <v>1569</v>
      </c>
      <c r="H270" s="12" t="s">
        <v>1567</v>
      </c>
      <c r="I270" s="12" t="s">
        <v>1567</v>
      </c>
      <c r="J270" s="13" t="s">
        <v>1567</v>
      </c>
      <c r="K270" s="13" t="s">
        <v>1570</v>
      </c>
      <c r="L270" s="14">
        <v>70.430000000000007</v>
      </c>
      <c r="M270" s="12" t="s">
        <v>1571</v>
      </c>
      <c r="N270" s="13" t="s">
        <v>1572</v>
      </c>
      <c r="O270" s="13" t="s">
        <v>1700</v>
      </c>
      <c r="P270" s="15">
        <v>42318</v>
      </c>
      <c r="Q270" s="12" t="s">
        <v>1574</v>
      </c>
    </row>
    <row r="271" spans="1:17" ht="14.25" x14ac:dyDescent="0.2">
      <c r="A271" s="12" t="s">
        <v>1691</v>
      </c>
      <c r="B271" s="13" t="s">
        <v>1565</v>
      </c>
      <c r="C271" s="12" t="s">
        <v>1019</v>
      </c>
      <c r="D271" s="12" t="s">
        <v>1566</v>
      </c>
      <c r="E271" s="12" t="s">
        <v>1567</v>
      </c>
      <c r="F271" s="12" t="s">
        <v>1568</v>
      </c>
      <c r="G271" s="12" t="s">
        <v>1569</v>
      </c>
      <c r="H271" s="12" t="s">
        <v>1567</v>
      </c>
      <c r="I271" s="12" t="s">
        <v>1567</v>
      </c>
      <c r="J271" s="13" t="s">
        <v>1567</v>
      </c>
      <c r="K271" s="13" t="s">
        <v>1570</v>
      </c>
      <c r="L271" s="14">
        <v>70.84</v>
      </c>
      <c r="M271" s="12" t="s">
        <v>1571</v>
      </c>
      <c r="N271" s="13" t="s">
        <v>1572</v>
      </c>
      <c r="O271" s="13" t="s">
        <v>1694</v>
      </c>
      <c r="P271" s="15">
        <v>42318</v>
      </c>
      <c r="Q271" s="12" t="s">
        <v>1574</v>
      </c>
    </row>
    <row r="272" spans="1:17" ht="14.25" x14ac:dyDescent="0.2">
      <c r="A272" s="12" t="s">
        <v>1691</v>
      </c>
      <c r="B272" s="13" t="s">
        <v>1565</v>
      </c>
      <c r="C272" s="12" t="s">
        <v>1019</v>
      </c>
      <c r="D272" s="12" t="s">
        <v>1566</v>
      </c>
      <c r="E272" s="12" t="s">
        <v>1567</v>
      </c>
      <c r="F272" s="12" t="s">
        <v>1568</v>
      </c>
      <c r="G272" s="12" t="s">
        <v>1569</v>
      </c>
      <c r="H272" s="12" t="s">
        <v>1567</v>
      </c>
      <c r="I272" s="12" t="s">
        <v>1567</v>
      </c>
      <c r="J272" s="13" t="s">
        <v>1567</v>
      </c>
      <c r="K272" s="13" t="s">
        <v>1570</v>
      </c>
      <c r="L272" s="14">
        <v>77.37</v>
      </c>
      <c r="M272" s="12" t="s">
        <v>1571</v>
      </c>
      <c r="N272" s="13" t="s">
        <v>1572</v>
      </c>
      <c r="O272" s="13" t="s">
        <v>1697</v>
      </c>
      <c r="P272" s="15">
        <v>42318</v>
      </c>
      <c r="Q272" s="12" t="s">
        <v>1574</v>
      </c>
    </row>
    <row r="273" spans="1:17" ht="14.25" x14ac:dyDescent="0.2">
      <c r="A273" s="12" t="s">
        <v>1691</v>
      </c>
      <c r="B273" s="13" t="s">
        <v>1565</v>
      </c>
      <c r="C273" s="12" t="s">
        <v>1019</v>
      </c>
      <c r="D273" s="12" t="s">
        <v>1566</v>
      </c>
      <c r="E273" s="12" t="s">
        <v>1567</v>
      </c>
      <c r="F273" s="12" t="s">
        <v>1568</v>
      </c>
      <c r="G273" s="12" t="s">
        <v>1569</v>
      </c>
      <c r="H273" s="12" t="s">
        <v>1567</v>
      </c>
      <c r="I273" s="12" t="s">
        <v>1567</v>
      </c>
      <c r="J273" s="13" t="s">
        <v>1567</v>
      </c>
      <c r="K273" s="13" t="s">
        <v>1570</v>
      </c>
      <c r="L273" s="14">
        <v>87.65</v>
      </c>
      <c r="M273" s="12" t="s">
        <v>1571</v>
      </c>
      <c r="N273" s="13" t="s">
        <v>1572</v>
      </c>
      <c r="O273" s="13" t="s">
        <v>1701</v>
      </c>
      <c r="P273" s="15">
        <v>42318</v>
      </c>
      <c r="Q273" s="12" t="s">
        <v>1574</v>
      </c>
    </row>
    <row r="274" spans="1:17" ht="14.25" x14ac:dyDescent="0.2">
      <c r="A274" s="12" t="s">
        <v>1691</v>
      </c>
      <c r="B274" s="13" t="s">
        <v>1565</v>
      </c>
      <c r="C274" s="12" t="s">
        <v>1019</v>
      </c>
      <c r="D274" s="12" t="s">
        <v>1566</v>
      </c>
      <c r="E274" s="12" t="s">
        <v>1567</v>
      </c>
      <c r="F274" s="12" t="s">
        <v>1568</v>
      </c>
      <c r="G274" s="12" t="s">
        <v>1569</v>
      </c>
      <c r="H274" s="12" t="s">
        <v>1567</v>
      </c>
      <c r="I274" s="12" t="s">
        <v>1567</v>
      </c>
      <c r="J274" s="13" t="s">
        <v>1567</v>
      </c>
      <c r="K274" s="13" t="s">
        <v>1624</v>
      </c>
      <c r="L274" s="14">
        <v>131.99</v>
      </c>
      <c r="M274" s="12" t="s">
        <v>1571</v>
      </c>
      <c r="N274" s="13" t="s">
        <v>1572</v>
      </c>
      <c r="O274" s="13" t="s">
        <v>1702</v>
      </c>
      <c r="P274" s="15">
        <v>42318</v>
      </c>
      <c r="Q274" s="12" t="s">
        <v>1574</v>
      </c>
    </row>
    <row r="275" spans="1:17" ht="14.25" x14ac:dyDescent="0.2">
      <c r="A275" s="12" t="s">
        <v>1703</v>
      </c>
      <c r="B275" s="13" t="s">
        <v>1565</v>
      </c>
      <c r="C275" s="12" t="s">
        <v>1019</v>
      </c>
      <c r="D275" s="12" t="s">
        <v>1584</v>
      </c>
      <c r="E275" s="12" t="s">
        <v>1567</v>
      </c>
      <c r="F275" s="12" t="s">
        <v>1568</v>
      </c>
      <c r="G275" s="12" t="s">
        <v>1651</v>
      </c>
      <c r="H275" s="12" t="s">
        <v>1567</v>
      </c>
      <c r="I275" s="12" t="s">
        <v>1567</v>
      </c>
      <c r="J275" s="13" t="s">
        <v>1567</v>
      </c>
      <c r="K275" s="13" t="s">
        <v>1652</v>
      </c>
      <c r="L275" s="14">
        <v>35</v>
      </c>
      <c r="M275" s="12" t="s">
        <v>1571</v>
      </c>
      <c r="N275" s="13" t="s">
        <v>1572</v>
      </c>
      <c r="O275" s="13" t="s">
        <v>1704</v>
      </c>
      <c r="P275" s="15">
        <v>42289</v>
      </c>
      <c r="Q275" s="12" t="s">
        <v>1574</v>
      </c>
    </row>
    <row r="276" spans="1:17" ht="14.25" x14ac:dyDescent="0.2">
      <c r="A276" s="12" t="s">
        <v>1703</v>
      </c>
      <c r="B276" s="13" t="s">
        <v>1565</v>
      </c>
      <c r="C276" s="12" t="s">
        <v>1019</v>
      </c>
      <c r="D276" s="12" t="s">
        <v>1591</v>
      </c>
      <c r="E276" s="12" t="s">
        <v>1567</v>
      </c>
      <c r="F276" s="12" t="s">
        <v>1568</v>
      </c>
      <c r="G276" s="12" t="s">
        <v>1582</v>
      </c>
      <c r="H276" s="12" t="s">
        <v>1567</v>
      </c>
      <c r="I276" s="12" t="s">
        <v>1567</v>
      </c>
      <c r="J276" s="13" t="s">
        <v>1567</v>
      </c>
      <c r="K276" s="13" t="s">
        <v>1579</v>
      </c>
      <c r="L276" s="14">
        <v>308</v>
      </c>
      <c r="M276" s="12" t="s">
        <v>1571</v>
      </c>
      <c r="N276" s="13" t="s">
        <v>1572</v>
      </c>
      <c r="O276" s="13" t="s">
        <v>1705</v>
      </c>
      <c r="P276" s="15">
        <v>42289</v>
      </c>
      <c r="Q276" s="12" t="s">
        <v>1574</v>
      </c>
    </row>
    <row r="277" spans="1:17" ht="14.25" x14ac:dyDescent="0.2">
      <c r="A277" s="12" t="s">
        <v>1703</v>
      </c>
      <c r="B277" s="13" t="s">
        <v>1565</v>
      </c>
      <c r="C277" s="12" t="s">
        <v>1019</v>
      </c>
      <c r="D277" s="12" t="s">
        <v>1591</v>
      </c>
      <c r="E277" s="12" t="s">
        <v>1567</v>
      </c>
      <c r="F277" s="12" t="s">
        <v>1568</v>
      </c>
      <c r="G277" s="12" t="s">
        <v>1582</v>
      </c>
      <c r="H277" s="12" t="s">
        <v>1567</v>
      </c>
      <c r="I277" s="12" t="s">
        <v>1567</v>
      </c>
      <c r="J277" s="13" t="s">
        <v>1567</v>
      </c>
      <c r="K277" s="13" t="s">
        <v>1579</v>
      </c>
      <c r="L277" s="14">
        <v>308</v>
      </c>
      <c r="M277" s="12" t="s">
        <v>1571</v>
      </c>
      <c r="N277" s="13" t="s">
        <v>1572</v>
      </c>
      <c r="O277" s="13" t="s">
        <v>1706</v>
      </c>
      <c r="P277" s="15">
        <v>42289</v>
      </c>
      <c r="Q277" s="12" t="s">
        <v>1574</v>
      </c>
    </row>
    <row r="278" spans="1:17" ht="14.25" x14ac:dyDescent="0.2">
      <c r="A278" s="12" t="s">
        <v>1703</v>
      </c>
      <c r="B278" s="13" t="s">
        <v>1565</v>
      </c>
      <c r="C278" s="12" t="s">
        <v>1019</v>
      </c>
      <c r="D278" s="12" t="s">
        <v>1591</v>
      </c>
      <c r="E278" s="12" t="s">
        <v>1567</v>
      </c>
      <c r="F278" s="12" t="s">
        <v>1568</v>
      </c>
      <c r="G278" s="12" t="s">
        <v>1582</v>
      </c>
      <c r="H278" s="12" t="s">
        <v>1567</v>
      </c>
      <c r="I278" s="12" t="s">
        <v>1567</v>
      </c>
      <c r="J278" s="13" t="s">
        <v>1567</v>
      </c>
      <c r="K278" s="13" t="s">
        <v>1579</v>
      </c>
      <c r="L278" s="14">
        <v>308</v>
      </c>
      <c r="M278" s="12" t="s">
        <v>1571</v>
      </c>
      <c r="N278" s="13" t="s">
        <v>1572</v>
      </c>
      <c r="O278" s="13" t="s">
        <v>1707</v>
      </c>
      <c r="P278" s="15">
        <v>42289</v>
      </c>
      <c r="Q278" s="12" t="s">
        <v>1574</v>
      </c>
    </row>
    <row r="279" spans="1:17" ht="14.25" x14ac:dyDescent="0.2">
      <c r="A279" s="12" t="s">
        <v>1703</v>
      </c>
      <c r="B279" s="13" t="s">
        <v>1565</v>
      </c>
      <c r="C279" s="12" t="s">
        <v>1019</v>
      </c>
      <c r="D279" s="12" t="s">
        <v>1591</v>
      </c>
      <c r="E279" s="12" t="s">
        <v>1567</v>
      </c>
      <c r="F279" s="12" t="s">
        <v>1568</v>
      </c>
      <c r="G279" s="12" t="s">
        <v>1582</v>
      </c>
      <c r="H279" s="12" t="s">
        <v>1567</v>
      </c>
      <c r="I279" s="12" t="s">
        <v>1567</v>
      </c>
      <c r="J279" s="13" t="s">
        <v>1567</v>
      </c>
      <c r="K279" s="13" t="s">
        <v>1579</v>
      </c>
      <c r="L279" s="14">
        <v>319</v>
      </c>
      <c r="M279" s="12" t="s">
        <v>1571</v>
      </c>
      <c r="N279" s="13" t="s">
        <v>1572</v>
      </c>
      <c r="O279" s="13" t="s">
        <v>1708</v>
      </c>
      <c r="P279" s="15">
        <v>42289</v>
      </c>
      <c r="Q279" s="12" t="s">
        <v>1574</v>
      </c>
    </row>
    <row r="280" spans="1:17" ht="14.25" x14ac:dyDescent="0.2">
      <c r="A280" s="12" t="s">
        <v>1703</v>
      </c>
      <c r="B280" s="13" t="s">
        <v>1565</v>
      </c>
      <c r="C280" s="12" t="s">
        <v>1019</v>
      </c>
      <c r="D280" s="12" t="s">
        <v>1584</v>
      </c>
      <c r="E280" s="12" t="s">
        <v>1567</v>
      </c>
      <c r="F280" s="12" t="s">
        <v>1568</v>
      </c>
      <c r="G280" s="12" t="s">
        <v>1651</v>
      </c>
      <c r="H280" s="12" t="s">
        <v>1567</v>
      </c>
      <c r="I280" s="12" t="s">
        <v>1567</v>
      </c>
      <c r="J280" s="13" t="s">
        <v>1567</v>
      </c>
      <c r="K280" s="13" t="s">
        <v>1652</v>
      </c>
      <c r="L280" s="14">
        <v>330</v>
      </c>
      <c r="M280" s="12" t="s">
        <v>1571</v>
      </c>
      <c r="N280" s="13" t="s">
        <v>1572</v>
      </c>
      <c r="O280" s="13" t="s">
        <v>1709</v>
      </c>
      <c r="P280" s="15">
        <v>42289</v>
      </c>
      <c r="Q280" s="12" t="s">
        <v>1574</v>
      </c>
    </row>
    <row r="281" spans="1:17" ht="14.25" x14ac:dyDescent="0.2">
      <c r="A281" s="12" t="s">
        <v>1703</v>
      </c>
      <c r="B281" s="13" t="s">
        <v>1565</v>
      </c>
      <c r="C281" s="12" t="s">
        <v>1019</v>
      </c>
      <c r="D281" s="12" t="s">
        <v>1584</v>
      </c>
      <c r="E281" s="12" t="s">
        <v>1567</v>
      </c>
      <c r="F281" s="12" t="s">
        <v>1568</v>
      </c>
      <c r="G281" s="12" t="s">
        <v>1710</v>
      </c>
      <c r="H281" s="12" t="s">
        <v>1567</v>
      </c>
      <c r="I281" s="12" t="s">
        <v>1567</v>
      </c>
      <c r="J281" s="13" t="s">
        <v>1567</v>
      </c>
      <c r="K281" s="13" t="s">
        <v>1652</v>
      </c>
      <c r="L281" s="14">
        <v>342</v>
      </c>
      <c r="M281" s="12" t="s">
        <v>1571</v>
      </c>
      <c r="N281" s="13" t="s">
        <v>1572</v>
      </c>
      <c r="O281" s="13" t="s">
        <v>1711</v>
      </c>
      <c r="P281" s="15">
        <v>42289</v>
      </c>
      <c r="Q281" s="12" t="s">
        <v>1574</v>
      </c>
    </row>
    <row r="282" spans="1:17" ht="14.25" x14ac:dyDescent="0.2">
      <c r="A282" s="12" t="s">
        <v>1712</v>
      </c>
      <c r="B282" s="13" t="s">
        <v>1565</v>
      </c>
      <c r="C282" s="12" t="s">
        <v>1019</v>
      </c>
      <c r="D282" s="12" t="s">
        <v>1566</v>
      </c>
      <c r="E282" s="12" t="s">
        <v>1567</v>
      </c>
      <c r="F282" s="12" t="s">
        <v>1568</v>
      </c>
      <c r="G282" s="12" t="s">
        <v>1569</v>
      </c>
      <c r="H282" s="12" t="s">
        <v>1567</v>
      </c>
      <c r="I282" s="12" t="s">
        <v>1567</v>
      </c>
      <c r="J282" s="13" t="s">
        <v>1567</v>
      </c>
      <c r="K282" s="13" t="s">
        <v>1570</v>
      </c>
      <c r="L282" s="14">
        <v>24.060000000000002</v>
      </c>
      <c r="M282" s="12" t="s">
        <v>1571</v>
      </c>
      <c r="N282" s="13" t="s">
        <v>1572</v>
      </c>
      <c r="O282" s="13" t="s">
        <v>1713</v>
      </c>
      <c r="P282" s="15">
        <v>42226</v>
      </c>
      <c r="Q282" s="12" t="s">
        <v>1574</v>
      </c>
    </row>
    <row r="283" spans="1:17" ht="14.25" x14ac:dyDescent="0.2">
      <c r="A283" s="12" t="s">
        <v>1712</v>
      </c>
      <c r="B283" s="13" t="s">
        <v>1565</v>
      </c>
      <c r="C283" s="12" t="s">
        <v>1019</v>
      </c>
      <c r="D283" s="12" t="s">
        <v>1566</v>
      </c>
      <c r="E283" s="12" t="s">
        <v>1567</v>
      </c>
      <c r="F283" s="12" t="s">
        <v>1568</v>
      </c>
      <c r="G283" s="12" t="s">
        <v>1569</v>
      </c>
      <c r="H283" s="12" t="s">
        <v>1567</v>
      </c>
      <c r="I283" s="12" t="s">
        <v>1567</v>
      </c>
      <c r="J283" s="13" t="s">
        <v>1567</v>
      </c>
      <c r="K283" s="13" t="s">
        <v>1570</v>
      </c>
      <c r="L283" s="14">
        <v>38.15</v>
      </c>
      <c r="M283" s="12" t="s">
        <v>1571</v>
      </c>
      <c r="N283" s="13" t="s">
        <v>1572</v>
      </c>
      <c r="O283" s="13" t="s">
        <v>1701</v>
      </c>
      <c r="P283" s="15">
        <v>42226</v>
      </c>
      <c r="Q283" s="12" t="s">
        <v>1574</v>
      </c>
    </row>
    <row r="284" spans="1:17" ht="14.25" x14ac:dyDescent="0.2">
      <c r="A284" s="12" t="s">
        <v>1712</v>
      </c>
      <c r="B284" s="13" t="s">
        <v>1565</v>
      </c>
      <c r="C284" s="12" t="s">
        <v>1019</v>
      </c>
      <c r="D284" s="12" t="s">
        <v>1566</v>
      </c>
      <c r="E284" s="12" t="s">
        <v>1567</v>
      </c>
      <c r="F284" s="12" t="s">
        <v>1568</v>
      </c>
      <c r="G284" s="12" t="s">
        <v>1569</v>
      </c>
      <c r="H284" s="12" t="s">
        <v>1567</v>
      </c>
      <c r="I284" s="12" t="s">
        <v>1567</v>
      </c>
      <c r="J284" s="13" t="s">
        <v>1567</v>
      </c>
      <c r="K284" s="13" t="s">
        <v>1570</v>
      </c>
      <c r="L284" s="14">
        <v>38.29</v>
      </c>
      <c r="M284" s="12" t="s">
        <v>1571</v>
      </c>
      <c r="N284" s="13" t="s">
        <v>1572</v>
      </c>
      <c r="O284" s="13" t="s">
        <v>1714</v>
      </c>
      <c r="P284" s="15">
        <v>42226</v>
      </c>
      <c r="Q284" s="12" t="s">
        <v>1574</v>
      </c>
    </row>
    <row r="285" spans="1:17" ht="14.25" x14ac:dyDescent="0.2">
      <c r="A285" s="12" t="s">
        <v>1712</v>
      </c>
      <c r="B285" s="13" t="s">
        <v>1565</v>
      </c>
      <c r="C285" s="12" t="s">
        <v>1019</v>
      </c>
      <c r="D285" s="12" t="s">
        <v>1566</v>
      </c>
      <c r="E285" s="12" t="s">
        <v>1567</v>
      </c>
      <c r="F285" s="12" t="s">
        <v>1568</v>
      </c>
      <c r="G285" s="12" t="s">
        <v>1569</v>
      </c>
      <c r="H285" s="12" t="s">
        <v>1567</v>
      </c>
      <c r="I285" s="12" t="s">
        <v>1567</v>
      </c>
      <c r="J285" s="13" t="s">
        <v>1567</v>
      </c>
      <c r="K285" s="13" t="s">
        <v>1570</v>
      </c>
      <c r="L285" s="14">
        <v>54.84</v>
      </c>
      <c r="M285" s="12" t="s">
        <v>1571</v>
      </c>
      <c r="N285" s="13" t="s">
        <v>1572</v>
      </c>
      <c r="O285" s="13" t="s">
        <v>1715</v>
      </c>
      <c r="P285" s="15">
        <v>42226</v>
      </c>
      <c r="Q285" s="12" t="s">
        <v>1574</v>
      </c>
    </row>
    <row r="286" spans="1:17" ht="14.25" x14ac:dyDescent="0.2">
      <c r="A286" s="12" t="s">
        <v>1712</v>
      </c>
      <c r="B286" s="13" t="s">
        <v>1565</v>
      </c>
      <c r="C286" s="12" t="s">
        <v>1019</v>
      </c>
      <c r="D286" s="12" t="s">
        <v>1566</v>
      </c>
      <c r="E286" s="12" t="s">
        <v>1567</v>
      </c>
      <c r="F286" s="12" t="s">
        <v>1568</v>
      </c>
      <c r="G286" s="12" t="s">
        <v>1569</v>
      </c>
      <c r="H286" s="12" t="s">
        <v>1567</v>
      </c>
      <c r="I286" s="12" t="s">
        <v>1567</v>
      </c>
      <c r="J286" s="13" t="s">
        <v>1567</v>
      </c>
      <c r="K286" s="13" t="s">
        <v>1575</v>
      </c>
      <c r="L286" s="14">
        <v>82.38</v>
      </c>
      <c r="M286" s="12" t="s">
        <v>1571</v>
      </c>
      <c r="N286" s="13" t="s">
        <v>1572</v>
      </c>
      <c r="O286" s="13" t="s">
        <v>1694</v>
      </c>
      <c r="P286" s="15">
        <v>42226</v>
      </c>
      <c r="Q286" s="12" t="s">
        <v>1574</v>
      </c>
    </row>
    <row r="287" spans="1:17" ht="14.25" x14ac:dyDescent="0.2">
      <c r="A287" s="12" t="s">
        <v>1712</v>
      </c>
      <c r="B287" s="13" t="s">
        <v>1565</v>
      </c>
      <c r="C287" s="12" t="s">
        <v>1019</v>
      </c>
      <c r="D287" s="12" t="s">
        <v>1566</v>
      </c>
      <c r="E287" s="12" t="s">
        <v>1567</v>
      </c>
      <c r="F287" s="12" t="s">
        <v>1568</v>
      </c>
      <c r="G287" s="12" t="s">
        <v>1569</v>
      </c>
      <c r="H287" s="12" t="s">
        <v>1567</v>
      </c>
      <c r="I287" s="12" t="s">
        <v>1567</v>
      </c>
      <c r="J287" s="13" t="s">
        <v>1567</v>
      </c>
      <c r="K287" s="13" t="s">
        <v>1570</v>
      </c>
      <c r="L287" s="14">
        <v>168.02</v>
      </c>
      <c r="M287" s="12" t="s">
        <v>1571</v>
      </c>
      <c r="N287" s="13" t="s">
        <v>1572</v>
      </c>
      <c r="O287" s="13" t="s">
        <v>1698</v>
      </c>
      <c r="P287" s="15">
        <v>42226</v>
      </c>
      <c r="Q287" s="12" t="s">
        <v>1574</v>
      </c>
    </row>
    <row r="288" spans="1:17" ht="14.25" x14ac:dyDescent="0.2">
      <c r="A288" s="12" t="s">
        <v>1712</v>
      </c>
      <c r="B288" s="13" t="s">
        <v>1565</v>
      </c>
      <c r="C288" s="12" t="s">
        <v>1019</v>
      </c>
      <c r="D288" s="12" t="s">
        <v>1566</v>
      </c>
      <c r="E288" s="12" t="s">
        <v>1567</v>
      </c>
      <c r="F288" s="12" t="s">
        <v>1568</v>
      </c>
      <c r="G288" s="12" t="s">
        <v>1569</v>
      </c>
      <c r="H288" s="12" t="s">
        <v>1567</v>
      </c>
      <c r="I288" s="12" t="s">
        <v>1567</v>
      </c>
      <c r="J288" s="13" t="s">
        <v>1567</v>
      </c>
      <c r="K288" s="13" t="s">
        <v>1570</v>
      </c>
      <c r="L288" s="14">
        <v>187.97</v>
      </c>
      <c r="M288" s="12" t="s">
        <v>1571</v>
      </c>
      <c r="N288" s="13" t="s">
        <v>1572</v>
      </c>
      <c r="O288" s="13" t="s">
        <v>1701</v>
      </c>
      <c r="P288" s="15">
        <v>42226</v>
      </c>
      <c r="Q288" s="12" t="s">
        <v>1574</v>
      </c>
    </row>
    <row r="289" spans="1:17" ht="14.25" x14ac:dyDescent="0.2">
      <c r="A289" s="12" t="s">
        <v>1712</v>
      </c>
      <c r="B289" s="13" t="s">
        <v>1565</v>
      </c>
      <c r="C289" s="12" t="s">
        <v>1019</v>
      </c>
      <c r="D289" s="12" t="s">
        <v>1566</v>
      </c>
      <c r="E289" s="12" t="s">
        <v>1567</v>
      </c>
      <c r="F289" s="12" t="s">
        <v>1568</v>
      </c>
      <c r="G289" s="12" t="s">
        <v>1569</v>
      </c>
      <c r="H289" s="12" t="s">
        <v>1567</v>
      </c>
      <c r="I289" s="12" t="s">
        <v>1567</v>
      </c>
      <c r="J289" s="13" t="s">
        <v>1567</v>
      </c>
      <c r="K289" s="13" t="s">
        <v>1575</v>
      </c>
      <c r="L289" s="14">
        <v>196.52</v>
      </c>
      <c r="M289" s="12" t="s">
        <v>1571</v>
      </c>
      <c r="N289" s="13" t="s">
        <v>1572</v>
      </c>
      <c r="O289" s="13" t="s">
        <v>1693</v>
      </c>
      <c r="P289" s="15">
        <v>42226</v>
      </c>
      <c r="Q289" s="12" t="s">
        <v>1574</v>
      </c>
    </row>
    <row r="290" spans="1:17" ht="14.25" x14ac:dyDescent="0.2">
      <c r="A290" s="12" t="s">
        <v>1712</v>
      </c>
      <c r="B290" s="13" t="s">
        <v>1565</v>
      </c>
      <c r="C290" s="12" t="s">
        <v>1019</v>
      </c>
      <c r="D290" s="12" t="s">
        <v>1566</v>
      </c>
      <c r="E290" s="12" t="s">
        <v>1567</v>
      </c>
      <c r="F290" s="12" t="s">
        <v>1568</v>
      </c>
      <c r="G290" s="12" t="s">
        <v>1569</v>
      </c>
      <c r="H290" s="12" t="s">
        <v>1567</v>
      </c>
      <c r="I290" s="12" t="s">
        <v>1567</v>
      </c>
      <c r="J290" s="13" t="s">
        <v>1567</v>
      </c>
      <c r="K290" s="13" t="s">
        <v>1570</v>
      </c>
      <c r="L290" s="14">
        <v>263.10000000000002</v>
      </c>
      <c r="M290" s="12" t="s">
        <v>1571</v>
      </c>
      <c r="N290" s="13" t="s">
        <v>1572</v>
      </c>
      <c r="O290" s="13" t="s">
        <v>1715</v>
      </c>
      <c r="P290" s="15">
        <v>42226</v>
      </c>
      <c r="Q290" s="12" t="s">
        <v>1574</v>
      </c>
    </row>
    <row r="291" spans="1:17" ht="14.25" x14ac:dyDescent="0.2">
      <c r="A291" s="12" t="s">
        <v>1712</v>
      </c>
      <c r="B291" s="13" t="s">
        <v>1565</v>
      </c>
      <c r="C291" s="12" t="s">
        <v>1019</v>
      </c>
      <c r="D291" s="12" t="s">
        <v>1566</v>
      </c>
      <c r="E291" s="12" t="s">
        <v>1567</v>
      </c>
      <c r="F291" s="12" t="s">
        <v>1568</v>
      </c>
      <c r="G291" s="12" t="s">
        <v>1569</v>
      </c>
      <c r="H291" s="12" t="s">
        <v>1567</v>
      </c>
      <c r="I291" s="12" t="s">
        <v>1567</v>
      </c>
      <c r="J291" s="13" t="s">
        <v>1567</v>
      </c>
      <c r="K291" s="13" t="s">
        <v>1570</v>
      </c>
      <c r="L291" s="14">
        <v>267.22000000000003</v>
      </c>
      <c r="M291" s="12" t="s">
        <v>1571</v>
      </c>
      <c r="N291" s="13" t="s">
        <v>1572</v>
      </c>
      <c r="O291" s="13" t="s">
        <v>1714</v>
      </c>
      <c r="P291" s="15">
        <v>42226</v>
      </c>
      <c r="Q291" s="12" t="s">
        <v>1574</v>
      </c>
    </row>
    <row r="292" spans="1:17" ht="14.25" x14ac:dyDescent="0.2">
      <c r="A292" s="12" t="s">
        <v>1712</v>
      </c>
      <c r="B292" s="13" t="s">
        <v>1565</v>
      </c>
      <c r="C292" s="12" t="s">
        <v>1019</v>
      </c>
      <c r="D292" s="12" t="s">
        <v>1566</v>
      </c>
      <c r="E292" s="12" t="s">
        <v>1567</v>
      </c>
      <c r="F292" s="12" t="s">
        <v>1568</v>
      </c>
      <c r="G292" s="12" t="s">
        <v>1569</v>
      </c>
      <c r="H292" s="12" t="s">
        <v>1567</v>
      </c>
      <c r="I292" s="12" t="s">
        <v>1567</v>
      </c>
      <c r="J292" s="13" t="s">
        <v>1567</v>
      </c>
      <c r="K292" s="13" t="s">
        <v>1570</v>
      </c>
      <c r="L292" s="14">
        <v>273.72000000000003</v>
      </c>
      <c r="M292" s="12" t="s">
        <v>1571</v>
      </c>
      <c r="N292" s="13" t="s">
        <v>1572</v>
      </c>
      <c r="O292" s="13" t="s">
        <v>1716</v>
      </c>
      <c r="P292" s="15">
        <v>42226</v>
      </c>
      <c r="Q292" s="12" t="s">
        <v>1574</v>
      </c>
    </row>
    <row r="293" spans="1:17" ht="14.25" x14ac:dyDescent="0.2">
      <c r="A293" s="12" t="s">
        <v>1712</v>
      </c>
      <c r="B293" s="13" t="s">
        <v>1565</v>
      </c>
      <c r="C293" s="12" t="s">
        <v>1019</v>
      </c>
      <c r="D293" s="12" t="s">
        <v>1566</v>
      </c>
      <c r="E293" s="12" t="s">
        <v>1567</v>
      </c>
      <c r="F293" s="12" t="s">
        <v>1568</v>
      </c>
      <c r="G293" s="12" t="s">
        <v>1569</v>
      </c>
      <c r="H293" s="12" t="s">
        <v>1567</v>
      </c>
      <c r="I293" s="12" t="s">
        <v>1567</v>
      </c>
      <c r="J293" s="13" t="s">
        <v>1567</v>
      </c>
      <c r="K293" s="13" t="s">
        <v>1570</v>
      </c>
      <c r="L293" s="14">
        <v>349.01</v>
      </c>
      <c r="M293" s="12" t="s">
        <v>1571</v>
      </c>
      <c r="N293" s="13" t="s">
        <v>1572</v>
      </c>
      <c r="O293" s="13" t="s">
        <v>1698</v>
      </c>
      <c r="P293" s="15">
        <v>42226</v>
      </c>
      <c r="Q293" s="12" t="s">
        <v>1574</v>
      </c>
    </row>
    <row r="294" spans="1:17" ht="14.25" x14ac:dyDescent="0.2">
      <c r="A294" s="12" t="s">
        <v>1717</v>
      </c>
      <c r="B294" s="13" t="s">
        <v>1565</v>
      </c>
      <c r="C294" s="12" t="s">
        <v>1019</v>
      </c>
      <c r="D294" s="12" t="s">
        <v>1566</v>
      </c>
      <c r="E294" s="12" t="s">
        <v>1567</v>
      </c>
      <c r="F294" s="12" t="s">
        <v>1568</v>
      </c>
      <c r="G294" s="12" t="s">
        <v>1665</v>
      </c>
      <c r="H294" s="12" t="s">
        <v>1567</v>
      </c>
      <c r="I294" s="12" t="s">
        <v>1567</v>
      </c>
      <c r="J294" s="13" t="s">
        <v>1666</v>
      </c>
      <c r="K294" s="13" t="s">
        <v>1579</v>
      </c>
      <c r="L294" s="14">
        <v>238.01</v>
      </c>
      <c r="M294" s="12" t="s">
        <v>1571</v>
      </c>
      <c r="N294" s="13" t="s">
        <v>1572</v>
      </c>
      <c r="O294" s="13" t="s">
        <v>1718</v>
      </c>
      <c r="P294" s="15">
        <v>42328</v>
      </c>
      <c r="Q294" s="12" t="s">
        <v>1574</v>
      </c>
    </row>
    <row r="295" spans="1:17" ht="14.25" x14ac:dyDescent="0.2">
      <c r="A295" s="12" t="s">
        <v>1717</v>
      </c>
      <c r="B295" s="13" t="s">
        <v>1565</v>
      </c>
      <c r="C295" s="12" t="s">
        <v>1019</v>
      </c>
      <c r="D295" s="12" t="s">
        <v>1566</v>
      </c>
      <c r="E295" s="12" t="s">
        <v>1567</v>
      </c>
      <c r="F295" s="12" t="s">
        <v>1568</v>
      </c>
      <c r="G295" s="12" t="s">
        <v>1665</v>
      </c>
      <c r="H295" s="12" t="s">
        <v>1567</v>
      </c>
      <c r="I295" s="12" t="s">
        <v>1567</v>
      </c>
      <c r="J295" s="13" t="s">
        <v>1666</v>
      </c>
      <c r="K295" s="13" t="s">
        <v>1579</v>
      </c>
      <c r="L295" s="14">
        <v>238.01</v>
      </c>
      <c r="M295" s="12" t="s">
        <v>1571</v>
      </c>
      <c r="N295" s="13" t="s">
        <v>1572</v>
      </c>
      <c r="O295" s="13" t="s">
        <v>1719</v>
      </c>
      <c r="P295" s="15">
        <v>42328</v>
      </c>
      <c r="Q295" s="12" t="s">
        <v>1574</v>
      </c>
    </row>
    <row r="296" spans="1:17" ht="14.25" x14ac:dyDescent="0.2">
      <c r="A296" s="12" t="s">
        <v>1717</v>
      </c>
      <c r="B296" s="13" t="s">
        <v>1565</v>
      </c>
      <c r="C296" s="12" t="s">
        <v>1019</v>
      </c>
      <c r="D296" s="12" t="s">
        <v>1566</v>
      </c>
      <c r="E296" s="12" t="s">
        <v>1567</v>
      </c>
      <c r="F296" s="12" t="s">
        <v>1568</v>
      </c>
      <c r="G296" s="12" t="s">
        <v>1665</v>
      </c>
      <c r="H296" s="12" t="s">
        <v>1567</v>
      </c>
      <c r="I296" s="12" t="s">
        <v>1567</v>
      </c>
      <c r="J296" s="13" t="s">
        <v>1666</v>
      </c>
      <c r="K296" s="13" t="s">
        <v>1579</v>
      </c>
      <c r="L296" s="14">
        <v>192</v>
      </c>
      <c r="M296" s="12" t="s">
        <v>1571</v>
      </c>
      <c r="N296" s="13" t="s">
        <v>1572</v>
      </c>
      <c r="O296" s="13" t="s">
        <v>1720</v>
      </c>
      <c r="P296" s="15">
        <v>42328</v>
      </c>
      <c r="Q296" s="12" t="s">
        <v>1574</v>
      </c>
    </row>
    <row r="297" spans="1:17" ht="14.25" x14ac:dyDescent="0.2">
      <c r="A297" s="12" t="s">
        <v>1717</v>
      </c>
      <c r="B297" s="13" t="s">
        <v>1565</v>
      </c>
      <c r="C297" s="12" t="s">
        <v>1019</v>
      </c>
      <c r="D297" s="12" t="s">
        <v>1566</v>
      </c>
      <c r="E297" s="12" t="s">
        <v>1567</v>
      </c>
      <c r="F297" s="12" t="s">
        <v>1568</v>
      </c>
      <c r="G297" s="12" t="s">
        <v>1665</v>
      </c>
      <c r="H297" s="12" t="s">
        <v>1567</v>
      </c>
      <c r="I297" s="12" t="s">
        <v>1567</v>
      </c>
      <c r="J297" s="13" t="s">
        <v>1567</v>
      </c>
      <c r="K297" s="13" t="s">
        <v>1579</v>
      </c>
      <c r="L297" s="14">
        <v>-319</v>
      </c>
      <c r="M297" s="12" t="s">
        <v>1571</v>
      </c>
      <c r="N297" s="13" t="s">
        <v>1572</v>
      </c>
      <c r="O297" s="13" t="s">
        <v>1721</v>
      </c>
      <c r="P297" s="15">
        <v>42328</v>
      </c>
      <c r="Q297" s="12" t="s">
        <v>1574</v>
      </c>
    </row>
    <row r="298" spans="1:17" ht="14.25" x14ac:dyDescent="0.2">
      <c r="A298" s="12" t="s">
        <v>1717</v>
      </c>
      <c r="B298" s="13" t="s">
        <v>1565</v>
      </c>
      <c r="C298" s="12" t="s">
        <v>1019</v>
      </c>
      <c r="D298" s="12" t="s">
        <v>1566</v>
      </c>
      <c r="E298" s="12" t="s">
        <v>1567</v>
      </c>
      <c r="F298" s="12" t="s">
        <v>1568</v>
      </c>
      <c r="G298" s="12" t="s">
        <v>1665</v>
      </c>
      <c r="H298" s="12" t="s">
        <v>1567</v>
      </c>
      <c r="I298" s="12" t="s">
        <v>1567</v>
      </c>
      <c r="J298" s="13" t="s">
        <v>1567</v>
      </c>
      <c r="K298" s="13" t="s">
        <v>1579</v>
      </c>
      <c r="L298" s="14">
        <v>-319</v>
      </c>
      <c r="M298" s="12" t="s">
        <v>1571</v>
      </c>
      <c r="N298" s="13" t="s">
        <v>1572</v>
      </c>
      <c r="O298" s="13" t="s">
        <v>1721</v>
      </c>
      <c r="P298" s="15">
        <v>42328</v>
      </c>
      <c r="Q298" s="12" t="s">
        <v>1574</v>
      </c>
    </row>
    <row r="299" spans="1:17" ht="14.25" x14ac:dyDescent="0.2">
      <c r="A299" s="12" t="s">
        <v>1717</v>
      </c>
      <c r="B299" s="13" t="s">
        <v>1565</v>
      </c>
      <c r="C299" s="12" t="s">
        <v>1019</v>
      </c>
      <c r="D299" s="12" t="s">
        <v>1566</v>
      </c>
      <c r="E299" s="12" t="s">
        <v>1567</v>
      </c>
      <c r="F299" s="12" t="s">
        <v>1568</v>
      </c>
      <c r="G299" s="12" t="s">
        <v>1665</v>
      </c>
      <c r="H299" s="12" t="s">
        <v>1567</v>
      </c>
      <c r="I299" s="12" t="s">
        <v>1567</v>
      </c>
      <c r="J299" s="13" t="s">
        <v>1567</v>
      </c>
      <c r="K299" s="13" t="s">
        <v>1579</v>
      </c>
      <c r="L299" s="14">
        <v>-238.01</v>
      </c>
      <c r="M299" s="12" t="s">
        <v>1571</v>
      </c>
      <c r="N299" s="13" t="s">
        <v>1572</v>
      </c>
      <c r="O299" s="13" t="s">
        <v>1721</v>
      </c>
      <c r="P299" s="15">
        <v>42328</v>
      </c>
      <c r="Q299" s="12" t="s">
        <v>1574</v>
      </c>
    </row>
    <row r="300" spans="1:17" ht="14.25" x14ac:dyDescent="0.2">
      <c r="A300" s="12" t="s">
        <v>1717</v>
      </c>
      <c r="B300" s="13" t="s">
        <v>1565</v>
      </c>
      <c r="C300" s="12" t="s">
        <v>1019</v>
      </c>
      <c r="D300" s="12" t="s">
        <v>1566</v>
      </c>
      <c r="E300" s="12" t="s">
        <v>1567</v>
      </c>
      <c r="F300" s="12" t="s">
        <v>1568</v>
      </c>
      <c r="G300" s="12" t="s">
        <v>1665</v>
      </c>
      <c r="H300" s="12" t="s">
        <v>1567</v>
      </c>
      <c r="I300" s="12" t="s">
        <v>1567</v>
      </c>
      <c r="J300" s="13" t="s">
        <v>1567</v>
      </c>
      <c r="K300" s="13" t="s">
        <v>1579</v>
      </c>
      <c r="L300" s="14">
        <v>-238.01</v>
      </c>
      <c r="M300" s="12" t="s">
        <v>1571</v>
      </c>
      <c r="N300" s="13" t="s">
        <v>1572</v>
      </c>
      <c r="O300" s="13" t="s">
        <v>1721</v>
      </c>
      <c r="P300" s="15">
        <v>42328</v>
      </c>
      <c r="Q300" s="12" t="s">
        <v>1574</v>
      </c>
    </row>
    <row r="301" spans="1:17" ht="14.25" x14ac:dyDescent="0.2">
      <c r="A301" s="12" t="s">
        <v>1717</v>
      </c>
      <c r="B301" s="13" t="s">
        <v>1565</v>
      </c>
      <c r="C301" s="12" t="s">
        <v>1019</v>
      </c>
      <c r="D301" s="12" t="s">
        <v>1566</v>
      </c>
      <c r="E301" s="12" t="s">
        <v>1567</v>
      </c>
      <c r="F301" s="12" t="s">
        <v>1568</v>
      </c>
      <c r="G301" s="12" t="s">
        <v>1665</v>
      </c>
      <c r="H301" s="12" t="s">
        <v>1567</v>
      </c>
      <c r="I301" s="12" t="s">
        <v>1567</v>
      </c>
      <c r="J301" s="13" t="s">
        <v>1567</v>
      </c>
      <c r="K301" s="13" t="s">
        <v>1579</v>
      </c>
      <c r="L301" s="14">
        <v>-192</v>
      </c>
      <c r="M301" s="12" t="s">
        <v>1571</v>
      </c>
      <c r="N301" s="13" t="s">
        <v>1572</v>
      </c>
      <c r="O301" s="13" t="s">
        <v>1721</v>
      </c>
      <c r="P301" s="15">
        <v>42328</v>
      </c>
      <c r="Q301" s="12" t="s">
        <v>1574</v>
      </c>
    </row>
    <row r="302" spans="1:17" ht="14.25" x14ac:dyDescent="0.2">
      <c r="A302" s="12" t="s">
        <v>1691</v>
      </c>
      <c r="B302" s="13" t="s">
        <v>1565</v>
      </c>
      <c r="C302" s="12" t="s">
        <v>1019</v>
      </c>
      <c r="D302" s="12" t="s">
        <v>1566</v>
      </c>
      <c r="E302" s="12" t="s">
        <v>1567</v>
      </c>
      <c r="F302" s="12" t="s">
        <v>1568</v>
      </c>
      <c r="G302" s="12" t="s">
        <v>1569</v>
      </c>
      <c r="H302" s="12" t="s">
        <v>1567</v>
      </c>
      <c r="I302" s="12" t="s">
        <v>1567</v>
      </c>
      <c r="J302" s="13" t="s">
        <v>1567</v>
      </c>
      <c r="K302" s="13" t="s">
        <v>1570</v>
      </c>
      <c r="L302" s="14">
        <v>143.52000000000001</v>
      </c>
      <c r="M302" s="12" t="s">
        <v>1571</v>
      </c>
      <c r="N302" s="13" t="s">
        <v>1572</v>
      </c>
      <c r="O302" s="13" t="s">
        <v>1722</v>
      </c>
      <c r="P302" s="15">
        <v>42318</v>
      </c>
      <c r="Q302" s="12" t="s">
        <v>1574</v>
      </c>
    </row>
    <row r="303" spans="1:17" ht="14.25" x14ac:dyDescent="0.2">
      <c r="A303" s="12" t="s">
        <v>1691</v>
      </c>
      <c r="B303" s="13" t="s">
        <v>1565</v>
      </c>
      <c r="C303" s="12" t="s">
        <v>1019</v>
      </c>
      <c r="D303" s="12" t="s">
        <v>1566</v>
      </c>
      <c r="E303" s="12" t="s">
        <v>1567</v>
      </c>
      <c r="F303" s="12" t="s">
        <v>1568</v>
      </c>
      <c r="G303" s="12" t="s">
        <v>1569</v>
      </c>
      <c r="H303" s="12" t="s">
        <v>1567</v>
      </c>
      <c r="I303" s="12" t="s">
        <v>1567</v>
      </c>
      <c r="J303" s="13" t="s">
        <v>1567</v>
      </c>
      <c r="K303" s="13" t="s">
        <v>1570</v>
      </c>
      <c r="L303" s="14">
        <v>150</v>
      </c>
      <c r="M303" s="12" t="s">
        <v>1571</v>
      </c>
      <c r="N303" s="13" t="s">
        <v>1572</v>
      </c>
      <c r="O303" s="13" t="s">
        <v>1723</v>
      </c>
      <c r="P303" s="15">
        <v>42318</v>
      </c>
      <c r="Q303" s="12" t="s">
        <v>1574</v>
      </c>
    </row>
    <row r="304" spans="1:17" ht="14.25" x14ac:dyDescent="0.2">
      <c r="A304" s="12" t="s">
        <v>1691</v>
      </c>
      <c r="B304" s="13" t="s">
        <v>1565</v>
      </c>
      <c r="C304" s="12" t="s">
        <v>1019</v>
      </c>
      <c r="D304" s="12" t="s">
        <v>1566</v>
      </c>
      <c r="E304" s="12" t="s">
        <v>1567</v>
      </c>
      <c r="F304" s="12" t="s">
        <v>1568</v>
      </c>
      <c r="G304" s="12" t="s">
        <v>1569</v>
      </c>
      <c r="H304" s="12" t="s">
        <v>1567</v>
      </c>
      <c r="I304" s="12" t="s">
        <v>1567</v>
      </c>
      <c r="J304" s="13" t="s">
        <v>1567</v>
      </c>
      <c r="K304" s="13" t="s">
        <v>1624</v>
      </c>
      <c r="L304" s="14">
        <v>164.99</v>
      </c>
      <c r="M304" s="12" t="s">
        <v>1571</v>
      </c>
      <c r="N304" s="13" t="s">
        <v>1572</v>
      </c>
      <c r="O304" s="13" t="s">
        <v>1702</v>
      </c>
      <c r="P304" s="15">
        <v>42318</v>
      </c>
      <c r="Q304" s="12" t="s">
        <v>1574</v>
      </c>
    </row>
    <row r="305" spans="1:17" ht="14.25" x14ac:dyDescent="0.2">
      <c r="A305" s="12" t="s">
        <v>1691</v>
      </c>
      <c r="B305" s="13" t="s">
        <v>1565</v>
      </c>
      <c r="C305" s="12" t="s">
        <v>1019</v>
      </c>
      <c r="D305" s="12" t="s">
        <v>1566</v>
      </c>
      <c r="E305" s="12" t="s">
        <v>1567</v>
      </c>
      <c r="F305" s="12" t="s">
        <v>1568</v>
      </c>
      <c r="G305" s="12" t="s">
        <v>1569</v>
      </c>
      <c r="H305" s="12" t="s">
        <v>1567</v>
      </c>
      <c r="I305" s="12" t="s">
        <v>1567</v>
      </c>
      <c r="J305" s="13" t="s">
        <v>1567</v>
      </c>
      <c r="K305" s="13" t="s">
        <v>1570</v>
      </c>
      <c r="L305" s="14">
        <v>204.20000000000002</v>
      </c>
      <c r="M305" s="12" t="s">
        <v>1571</v>
      </c>
      <c r="N305" s="13" t="s">
        <v>1572</v>
      </c>
      <c r="O305" s="13" t="s">
        <v>1698</v>
      </c>
      <c r="P305" s="15">
        <v>42318</v>
      </c>
      <c r="Q305" s="12" t="s">
        <v>1574</v>
      </c>
    </row>
    <row r="306" spans="1:17" ht="14.25" x14ac:dyDescent="0.2">
      <c r="A306" s="12" t="s">
        <v>1691</v>
      </c>
      <c r="B306" s="13" t="s">
        <v>1565</v>
      </c>
      <c r="C306" s="12" t="s">
        <v>1019</v>
      </c>
      <c r="D306" s="12" t="s">
        <v>1566</v>
      </c>
      <c r="E306" s="12" t="s">
        <v>1567</v>
      </c>
      <c r="F306" s="12" t="s">
        <v>1568</v>
      </c>
      <c r="G306" s="12" t="s">
        <v>1569</v>
      </c>
      <c r="H306" s="12" t="s">
        <v>1567</v>
      </c>
      <c r="I306" s="12" t="s">
        <v>1567</v>
      </c>
      <c r="J306" s="13" t="s">
        <v>1567</v>
      </c>
      <c r="K306" s="13" t="s">
        <v>1570</v>
      </c>
      <c r="L306" s="14">
        <v>226.77</v>
      </c>
      <c r="M306" s="12" t="s">
        <v>1571</v>
      </c>
      <c r="N306" s="13" t="s">
        <v>1572</v>
      </c>
      <c r="O306" s="13" t="s">
        <v>1715</v>
      </c>
      <c r="P306" s="15">
        <v>42318</v>
      </c>
      <c r="Q306" s="12" t="s">
        <v>1574</v>
      </c>
    </row>
    <row r="307" spans="1:17" ht="14.25" x14ac:dyDescent="0.2">
      <c r="A307" s="12" t="s">
        <v>1691</v>
      </c>
      <c r="B307" s="13" t="s">
        <v>1565</v>
      </c>
      <c r="C307" s="12" t="s">
        <v>1019</v>
      </c>
      <c r="D307" s="12" t="s">
        <v>1566</v>
      </c>
      <c r="E307" s="12" t="s">
        <v>1567</v>
      </c>
      <c r="F307" s="12" t="s">
        <v>1568</v>
      </c>
      <c r="G307" s="12" t="s">
        <v>1569</v>
      </c>
      <c r="H307" s="12" t="s">
        <v>1567</v>
      </c>
      <c r="I307" s="12" t="s">
        <v>1567</v>
      </c>
      <c r="J307" s="13" t="s">
        <v>1567</v>
      </c>
      <c r="K307" s="13" t="s">
        <v>1570</v>
      </c>
      <c r="L307" s="14">
        <v>233.4</v>
      </c>
      <c r="M307" s="12" t="s">
        <v>1571</v>
      </c>
      <c r="N307" s="13" t="s">
        <v>1572</v>
      </c>
      <c r="O307" s="13" t="s">
        <v>1722</v>
      </c>
      <c r="P307" s="15">
        <v>42318</v>
      </c>
      <c r="Q307" s="12" t="s">
        <v>1574</v>
      </c>
    </row>
    <row r="308" spans="1:17" ht="14.25" x14ac:dyDescent="0.2">
      <c r="A308" s="12" t="s">
        <v>1691</v>
      </c>
      <c r="B308" s="13" t="s">
        <v>1565</v>
      </c>
      <c r="C308" s="12" t="s">
        <v>1019</v>
      </c>
      <c r="D308" s="12" t="s">
        <v>1566</v>
      </c>
      <c r="E308" s="12" t="s">
        <v>1567</v>
      </c>
      <c r="F308" s="12" t="s">
        <v>1568</v>
      </c>
      <c r="G308" s="12" t="s">
        <v>1569</v>
      </c>
      <c r="H308" s="12" t="s">
        <v>1567</v>
      </c>
      <c r="I308" s="12" t="s">
        <v>1567</v>
      </c>
      <c r="J308" s="13" t="s">
        <v>1567</v>
      </c>
      <c r="K308" s="13" t="s">
        <v>1570</v>
      </c>
      <c r="L308" s="14">
        <v>260.10000000000002</v>
      </c>
      <c r="M308" s="12" t="s">
        <v>1571</v>
      </c>
      <c r="N308" s="13" t="s">
        <v>1572</v>
      </c>
      <c r="O308" s="13" t="s">
        <v>1698</v>
      </c>
      <c r="P308" s="15">
        <v>42318</v>
      </c>
      <c r="Q308" s="12" t="s">
        <v>1574</v>
      </c>
    </row>
    <row r="309" spans="1:17" ht="14.25" x14ac:dyDescent="0.2">
      <c r="A309" s="12" t="s">
        <v>1691</v>
      </c>
      <c r="B309" s="13" t="s">
        <v>1565</v>
      </c>
      <c r="C309" s="12" t="s">
        <v>1019</v>
      </c>
      <c r="D309" s="12" t="s">
        <v>1566</v>
      </c>
      <c r="E309" s="12" t="s">
        <v>1567</v>
      </c>
      <c r="F309" s="12" t="s">
        <v>1568</v>
      </c>
      <c r="G309" s="12" t="s">
        <v>1569</v>
      </c>
      <c r="H309" s="12" t="s">
        <v>1567</v>
      </c>
      <c r="I309" s="12" t="s">
        <v>1567</v>
      </c>
      <c r="J309" s="13" t="s">
        <v>1567</v>
      </c>
      <c r="K309" s="13" t="s">
        <v>1570</v>
      </c>
      <c r="L309" s="14">
        <v>280</v>
      </c>
      <c r="M309" s="12" t="s">
        <v>1571</v>
      </c>
      <c r="N309" s="13" t="s">
        <v>1572</v>
      </c>
      <c r="O309" s="13" t="s">
        <v>1713</v>
      </c>
      <c r="P309" s="15">
        <v>42318</v>
      </c>
      <c r="Q309" s="12" t="s">
        <v>1574</v>
      </c>
    </row>
    <row r="310" spans="1:17" ht="14.25" x14ac:dyDescent="0.2">
      <c r="A310" s="12" t="s">
        <v>1691</v>
      </c>
      <c r="B310" s="13" t="s">
        <v>1565</v>
      </c>
      <c r="C310" s="12" t="s">
        <v>1019</v>
      </c>
      <c r="D310" s="12" t="s">
        <v>1566</v>
      </c>
      <c r="E310" s="12" t="s">
        <v>1567</v>
      </c>
      <c r="F310" s="12" t="s">
        <v>1568</v>
      </c>
      <c r="G310" s="12" t="s">
        <v>1569</v>
      </c>
      <c r="H310" s="12" t="s">
        <v>1567</v>
      </c>
      <c r="I310" s="12" t="s">
        <v>1567</v>
      </c>
      <c r="J310" s="13" t="s">
        <v>1567</v>
      </c>
      <c r="K310" s="13" t="s">
        <v>1570</v>
      </c>
      <c r="L310" s="14">
        <v>8.98</v>
      </c>
      <c r="M310" s="12" t="s">
        <v>1571</v>
      </c>
      <c r="N310" s="13" t="s">
        <v>1572</v>
      </c>
      <c r="O310" s="13" t="s">
        <v>1724</v>
      </c>
      <c r="P310" s="15">
        <v>42318</v>
      </c>
      <c r="Q310" s="12" t="s">
        <v>1574</v>
      </c>
    </row>
    <row r="311" spans="1:17" ht="14.25" x14ac:dyDescent="0.2">
      <c r="A311" s="12" t="s">
        <v>1691</v>
      </c>
      <c r="B311" s="13" t="s">
        <v>1565</v>
      </c>
      <c r="C311" s="12" t="s">
        <v>1019</v>
      </c>
      <c r="D311" s="12" t="s">
        <v>1566</v>
      </c>
      <c r="E311" s="12" t="s">
        <v>1567</v>
      </c>
      <c r="F311" s="12" t="s">
        <v>1568</v>
      </c>
      <c r="G311" s="12" t="s">
        <v>1569</v>
      </c>
      <c r="H311" s="12" t="s">
        <v>1567</v>
      </c>
      <c r="I311" s="12" t="s">
        <v>1567</v>
      </c>
      <c r="J311" s="13" t="s">
        <v>1567</v>
      </c>
      <c r="K311" s="13" t="s">
        <v>1570</v>
      </c>
      <c r="L311" s="14">
        <v>2.29</v>
      </c>
      <c r="M311" s="12" t="s">
        <v>1571</v>
      </c>
      <c r="N311" s="13" t="s">
        <v>1572</v>
      </c>
      <c r="O311" s="13" t="s">
        <v>1698</v>
      </c>
      <c r="P311" s="15">
        <v>42318</v>
      </c>
      <c r="Q311" s="12" t="s">
        <v>1574</v>
      </c>
    </row>
    <row r="312" spans="1:17" ht="14.25" x14ac:dyDescent="0.2">
      <c r="A312" s="12" t="s">
        <v>1691</v>
      </c>
      <c r="B312" s="13" t="s">
        <v>1565</v>
      </c>
      <c r="C312" s="12" t="s">
        <v>1019</v>
      </c>
      <c r="D312" s="12" t="s">
        <v>1566</v>
      </c>
      <c r="E312" s="12" t="s">
        <v>1567</v>
      </c>
      <c r="F312" s="12" t="s">
        <v>1568</v>
      </c>
      <c r="G312" s="12" t="s">
        <v>1569</v>
      </c>
      <c r="H312" s="12" t="s">
        <v>1567</v>
      </c>
      <c r="I312" s="12" t="s">
        <v>1567</v>
      </c>
      <c r="J312" s="13" t="s">
        <v>1567</v>
      </c>
      <c r="K312" s="13" t="s">
        <v>1570</v>
      </c>
      <c r="L312" s="14">
        <v>-10</v>
      </c>
      <c r="M312" s="12" t="s">
        <v>1571</v>
      </c>
      <c r="N312" s="13" t="s">
        <v>1572</v>
      </c>
      <c r="O312" s="13" t="s">
        <v>1698</v>
      </c>
      <c r="P312" s="15">
        <v>42318</v>
      </c>
      <c r="Q312" s="12" t="s">
        <v>1574</v>
      </c>
    </row>
    <row r="313" spans="1:17" ht="14.25" x14ac:dyDescent="0.2">
      <c r="A313" s="12" t="s">
        <v>1691</v>
      </c>
      <c r="B313" s="13" t="s">
        <v>1565</v>
      </c>
      <c r="C313" s="12" t="s">
        <v>1019</v>
      </c>
      <c r="D313" s="12" t="s">
        <v>1566</v>
      </c>
      <c r="E313" s="12" t="s">
        <v>1567</v>
      </c>
      <c r="F313" s="12" t="s">
        <v>1568</v>
      </c>
      <c r="G313" s="12" t="s">
        <v>1569</v>
      </c>
      <c r="H313" s="12" t="s">
        <v>1567</v>
      </c>
      <c r="I313" s="12" t="s">
        <v>1567</v>
      </c>
      <c r="J313" s="13" t="s">
        <v>1567</v>
      </c>
      <c r="K313" s="13" t="s">
        <v>1575</v>
      </c>
      <c r="L313" s="14">
        <v>-275.45999999999998</v>
      </c>
      <c r="M313" s="12" t="s">
        <v>1571</v>
      </c>
      <c r="N313" s="13" t="s">
        <v>1572</v>
      </c>
      <c r="O313" s="13" t="s">
        <v>1725</v>
      </c>
      <c r="P313" s="15">
        <v>42318</v>
      </c>
      <c r="Q313" s="12" t="s">
        <v>1574</v>
      </c>
    </row>
    <row r="314" spans="1:17" ht="14.25" x14ac:dyDescent="0.2">
      <c r="A314" s="12" t="s">
        <v>1726</v>
      </c>
      <c r="B314" s="13" t="s">
        <v>1565</v>
      </c>
      <c r="C314" s="12" t="s">
        <v>1019</v>
      </c>
      <c r="D314" s="12" t="s">
        <v>1566</v>
      </c>
      <c r="E314" s="12" t="s">
        <v>1567</v>
      </c>
      <c r="F314" s="12" t="s">
        <v>1568</v>
      </c>
      <c r="G314" s="12" t="s">
        <v>1651</v>
      </c>
      <c r="H314" s="12" t="s">
        <v>1567</v>
      </c>
      <c r="I314" s="12" t="s">
        <v>1567</v>
      </c>
      <c r="J314" s="13" t="s">
        <v>1567</v>
      </c>
      <c r="K314" s="13" t="s">
        <v>1652</v>
      </c>
      <c r="L314" s="14">
        <v>453.61</v>
      </c>
      <c r="M314" s="12" t="s">
        <v>1571</v>
      </c>
      <c r="N314" s="13" t="s">
        <v>1572</v>
      </c>
      <c r="O314" s="13" t="s">
        <v>1727</v>
      </c>
      <c r="P314" s="15">
        <v>42318</v>
      </c>
      <c r="Q314" s="12" t="s">
        <v>1574</v>
      </c>
    </row>
    <row r="315" spans="1:17" ht="14.25" x14ac:dyDescent="0.2">
      <c r="A315" s="12" t="s">
        <v>1726</v>
      </c>
      <c r="B315" s="13" t="s">
        <v>1565</v>
      </c>
      <c r="C315" s="12" t="s">
        <v>1019</v>
      </c>
      <c r="D315" s="12" t="s">
        <v>1581</v>
      </c>
      <c r="E315" s="12" t="s">
        <v>1567</v>
      </c>
      <c r="F315" s="12" t="s">
        <v>1568</v>
      </c>
      <c r="G315" s="12" t="s">
        <v>1582</v>
      </c>
      <c r="H315" s="12" t="s">
        <v>1567</v>
      </c>
      <c r="I315" s="12" t="s">
        <v>1567</v>
      </c>
      <c r="J315" s="13" t="s">
        <v>1567</v>
      </c>
      <c r="K315" s="13" t="s">
        <v>1579</v>
      </c>
      <c r="L315" s="14">
        <v>419.40000000000003</v>
      </c>
      <c r="M315" s="12" t="s">
        <v>1571</v>
      </c>
      <c r="N315" s="13" t="s">
        <v>1572</v>
      </c>
      <c r="O315" s="13" t="s">
        <v>1728</v>
      </c>
      <c r="P315" s="15">
        <v>42318</v>
      </c>
      <c r="Q315" s="12" t="s">
        <v>1574</v>
      </c>
    </row>
    <row r="316" spans="1:17" ht="14.25" x14ac:dyDescent="0.2">
      <c r="A316" s="12" t="s">
        <v>1726</v>
      </c>
      <c r="B316" s="13" t="s">
        <v>1565</v>
      </c>
      <c r="C316" s="12" t="s">
        <v>1019</v>
      </c>
      <c r="D316" s="12" t="s">
        <v>1581</v>
      </c>
      <c r="E316" s="12" t="s">
        <v>1567</v>
      </c>
      <c r="F316" s="12" t="s">
        <v>1568</v>
      </c>
      <c r="G316" s="12" t="s">
        <v>1729</v>
      </c>
      <c r="H316" s="12" t="s">
        <v>1567</v>
      </c>
      <c r="I316" s="12" t="s">
        <v>1567</v>
      </c>
      <c r="J316" s="13" t="s">
        <v>1567</v>
      </c>
      <c r="K316" s="13" t="s">
        <v>1579</v>
      </c>
      <c r="L316" s="14">
        <v>200</v>
      </c>
      <c r="M316" s="12" t="s">
        <v>1571</v>
      </c>
      <c r="N316" s="13" t="s">
        <v>1572</v>
      </c>
      <c r="O316" s="13" t="s">
        <v>1730</v>
      </c>
      <c r="P316" s="15">
        <v>42318</v>
      </c>
      <c r="Q316" s="12" t="s">
        <v>1574</v>
      </c>
    </row>
    <row r="317" spans="1:17" ht="14.25" x14ac:dyDescent="0.2">
      <c r="A317" s="12" t="s">
        <v>1726</v>
      </c>
      <c r="B317" s="13" t="s">
        <v>1565</v>
      </c>
      <c r="C317" s="12" t="s">
        <v>1019</v>
      </c>
      <c r="D317" s="12" t="s">
        <v>1566</v>
      </c>
      <c r="E317" s="12" t="s">
        <v>1567</v>
      </c>
      <c r="F317" s="12" t="s">
        <v>1568</v>
      </c>
      <c r="G317" s="12" t="s">
        <v>1651</v>
      </c>
      <c r="H317" s="12" t="s">
        <v>1567</v>
      </c>
      <c r="I317" s="12" t="s">
        <v>1567</v>
      </c>
      <c r="J317" s="13" t="s">
        <v>1567</v>
      </c>
      <c r="K317" s="13" t="s">
        <v>1652</v>
      </c>
      <c r="L317" s="14">
        <v>22.35</v>
      </c>
      <c r="M317" s="12" t="s">
        <v>1571</v>
      </c>
      <c r="N317" s="13" t="s">
        <v>1572</v>
      </c>
      <c r="O317" s="13" t="s">
        <v>1731</v>
      </c>
      <c r="P317" s="15">
        <v>42318</v>
      </c>
      <c r="Q317" s="12" t="s">
        <v>1574</v>
      </c>
    </row>
    <row r="318" spans="1:17" ht="14.25" x14ac:dyDescent="0.2">
      <c r="A318" s="12" t="s">
        <v>1691</v>
      </c>
      <c r="B318" s="13" t="s">
        <v>1565</v>
      </c>
      <c r="C318" s="12" t="s">
        <v>1019</v>
      </c>
      <c r="D318" s="12" t="s">
        <v>1566</v>
      </c>
      <c r="E318" s="12" t="s">
        <v>1567</v>
      </c>
      <c r="F318" s="12" t="s">
        <v>1568</v>
      </c>
      <c r="G318" s="12" t="s">
        <v>1569</v>
      </c>
      <c r="H318" s="12" t="s">
        <v>1567</v>
      </c>
      <c r="I318" s="12" t="s">
        <v>1567</v>
      </c>
      <c r="J318" s="13" t="s">
        <v>1567</v>
      </c>
      <c r="K318" s="13" t="s">
        <v>1570</v>
      </c>
      <c r="L318" s="14">
        <v>803.16</v>
      </c>
      <c r="M318" s="12" t="s">
        <v>1571</v>
      </c>
      <c r="N318" s="13" t="s">
        <v>1572</v>
      </c>
      <c r="O318" s="13" t="s">
        <v>1715</v>
      </c>
      <c r="P318" s="15">
        <v>42318</v>
      </c>
      <c r="Q318" s="12" t="s">
        <v>1574</v>
      </c>
    </row>
    <row r="319" spans="1:17" ht="14.25" x14ac:dyDescent="0.2">
      <c r="A319" s="12" t="s">
        <v>1691</v>
      </c>
      <c r="B319" s="13" t="s">
        <v>1565</v>
      </c>
      <c r="C319" s="12" t="s">
        <v>1019</v>
      </c>
      <c r="D319" s="12" t="s">
        <v>1566</v>
      </c>
      <c r="E319" s="12" t="s">
        <v>1567</v>
      </c>
      <c r="F319" s="12" t="s">
        <v>1568</v>
      </c>
      <c r="G319" s="12" t="s">
        <v>1569</v>
      </c>
      <c r="H319" s="12" t="s">
        <v>1567</v>
      </c>
      <c r="I319" s="12" t="s">
        <v>1567</v>
      </c>
      <c r="J319" s="13" t="s">
        <v>1567</v>
      </c>
      <c r="K319" s="13" t="s">
        <v>1570</v>
      </c>
      <c r="L319" s="14">
        <v>699.96</v>
      </c>
      <c r="M319" s="12" t="s">
        <v>1571</v>
      </c>
      <c r="N319" s="13" t="s">
        <v>1572</v>
      </c>
      <c r="O319" s="13" t="s">
        <v>1732</v>
      </c>
      <c r="P319" s="15">
        <v>42318</v>
      </c>
      <c r="Q319" s="12" t="s">
        <v>1574</v>
      </c>
    </row>
    <row r="320" spans="1:17" ht="14.25" x14ac:dyDescent="0.2">
      <c r="A320" s="12" t="s">
        <v>1691</v>
      </c>
      <c r="B320" s="13" t="s">
        <v>1565</v>
      </c>
      <c r="C320" s="12" t="s">
        <v>1019</v>
      </c>
      <c r="D320" s="12" t="s">
        <v>1566</v>
      </c>
      <c r="E320" s="12" t="s">
        <v>1567</v>
      </c>
      <c r="F320" s="12" t="s">
        <v>1568</v>
      </c>
      <c r="G320" s="12" t="s">
        <v>1569</v>
      </c>
      <c r="H320" s="12" t="s">
        <v>1567</v>
      </c>
      <c r="I320" s="12" t="s">
        <v>1567</v>
      </c>
      <c r="J320" s="13" t="s">
        <v>1567</v>
      </c>
      <c r="K320" s="13" t="s">
        <v>1600</v>
      </c>
      <c r="L320" s="14">
        <v>581.9</v>
      </c>
      <c r="M320" s="12" t="s">
        <v>1571</v>
      </c>
      <c r="N320" s="13" t="s">
        <v>1572</v>
      </c>
      <c r="O320" s="13" t="s">
        <v>1733</v>
      </c>
      <c r="P320" s="15">
        <v>42318</v>
      </c>
      <c r="Q320" s="12" t="s">
        <v>1574</v>
      </c>
    </row>
    <row r="321" spans="1:17" ht="14.25" x14ac:dyDescent="0.2">
      <c r="A321" s="12" t="s">
        <v>1691</v>
      </c>
      <c r="B321" s="13" t="s">
        <v>1565</v>
      </c>
      <c r="C321" s="12" t="s">
        <v>1019</v>
      </c>
      <c r="D321" s="12" t="s">
        <v>1566</v>
      </c>
      <c r="E321" s="12" t="s">
        <v>1567</v>
      </c>
      <c r="F321" s="12" t="s">
        <v>1568</v>
      </c>
      <c r="G321" s="12" t="s">
        <v>1569</v>
      </c>
      <c r="H321" s="12" t="s">
        <v>1567</v>
      </c>
      <c r="I321" s="12" t="s">
        <v>1567</v>
      </c>
      <c r="J321" s="13" t="s">
        <v>1567</v>
      </c>
      <c r="K321" s="13" t="s">
        <v>1575</v>
      </c>
      <c r="L321" s="14">
        <v>551.13</v>
      </c>
      <c r="M321" s="12" t="s">
        <v>1571</v>
      </c>
      <c r="N321" s="13" t="s">
        <v>1572</v>
      </c>
      <c r="O321" s="13" t="s">
        <v>1725</v>
      </c>
      <c r="P321" s="15">
        <v>42318</v>
      </c>
      <c r="Q321" s="12" t="s">
        <v>1574</v>
      </c>
    </row>
    <row r="322" spans="1:17" ht="14.25" x14ac:dyDescent="0.2">
      <c r="A322" s="12" t="s">
        <v>1691</v>
      </c>
      <c r="B322" s="13" t="s">
        <v>1565</v>
      </c>
      <c r="C322" s="12" t="s">
        <v>1019</v>
      </c>
      <c r="D322" s="12" t="s">
        <v>1566</v>
      </c>
      <c r="E322" s="12" t="s">
        <v>1567</v>
      </c>
      <c r="F322" s="12" t="s">
        <v>1568</v>
      </c>
      <c r="G322" s="12" t="s">
        <v>1569</v>
      </c>
      <c r="H322" s="12" t="s">
        <v>1567</v>
      </c>
      <c r="I322" s="12" t="s">
        <v>1567</v>
      </c>
      <c r="J322" s="13" t="s">
        <v>1567</v>
      </c>
      <c r="K322" s="13" t="s">
        <v>1639</v>
      </c>
      <c r="L322" s="14">
        <v>450</v>
      </c>
      <c r="M322" s="12" t="s">
        <v>1571</v>
      </c>
      <c r="N322" s="13" t="s">
        <v>1572</v>
      </c>
      <c r="O322" s="13" t="s">
        <v>1734</v>
      </c>
      <c r="P322" s="15">
        <v>42318</v>
      </c>
      <c r="Q322" s="12" t="s">
        <v>1574</v>
      </c>
    </row>
    <row r="323" spans="1:17" ht="14.25" x14ac:dyDescent="0.2">
      <c r="A323" s="12" t="s">
        <v>1691</v>
      </c>
      <c r="B323" s="13" t="s">
        <v>1565</v>
      </c>
      <c r="C323" s="12" t="s">
        <v>1019</v>
      </c>
      <c r="D323" s="12" t="s">
        <v>1566</v>
      </c>
      <c r="E323" s="12" t="s">
        <v>1567</v>
      </c>
      <c r="F323" s="12" t="s">
        <v>1568</v>
      </c>
      <c r="G323" s="12" t="s">
        <v>1569</v>
      </c>
      <c r="H323" s="12" t="s">
        <v>1567</v>
      </c>
      <c r="I323" s="12" t="s">
        <v>1567</v>
      </c>
      <c r="J323" s="13" t="s">
        <v>1567</v>
      </c>
      <c r="K323" s="13" t="s">
        <v>1600</v>
      </c>
      <c r="L323" s="14">
        <v>419.56</v>
      </c>
      <c r="M323" s="12" t="s">
        <v>1571</v>
      </c>
      <c r="N323" s="13" t="s">
        <v>1572</v>
      </c>
      <c r="O323" s="13" t="s">
        <v>1735</v>
      </c>
      <c r="P323" s="15">
        <v>42318</v>
      </c>
      <c r="Q323" s="12" t="s">
        <v>1574</v>
      </c>
    </row>
    <row r="324" spans="1:17" ht="14.25" x14ac:dyDescent="0.2">
      <c r="A324" s="12" t="s">
        <v>1691</v>
      </c>
      <c r="B324" s="13" t="s">
        <v>1565</v>
      </c>
      <c r="C324" s="12" t="s">
        <v>1019</v>
      </c>
      <c r="D324" s="12" t="s">
        <v>1566</v>
      </c>
      <c r="E324" s="12" t="s">
        <v>1567</v>
      </c>
      <c r="F324" s="12" t="s">
        <v>1568</v>
      </c>
      <c r="G324" s="12" t="s">
        <v>1569</v>
      </c>
      <c r="H324" s="12" t="s">
        <v>1567</v>
      </c>
      <c r="I324" s="12" t="s">
        <v>1567</v>
      </c>
      <c r="J324" s="13" t="s">
        <v>1567</v>
      </c>
      <c r="K324" s="13" t="s">
        <v>1570</v>
      </c>
      <c r="L324" s="14">
        <v>350.40000000000003</v>
      </c>
      <c r="M324" s="12" t="s">
        <v>1571</v>
      </c>
      <c r="N324" s="13" t="s">
        <v>1572</v>
      </c>
      <c r="O324" s="13" t="s">
        <v>1736</v>
      </c>
      <c r="P324" s="15">
        <v>42318</v>
      </c>
      <c r="Q324" s="12" t="s">
        <v>1574</v>
      </c>
    </row>
    <row r="325" spans="1:17" ht="14.25" x14ac:dyDescent="0.2">
      <c r="A325" s="12" t="s">
        <v>1691</v>
      </c>
      <c r="B325" s="13" t="s">
        <v>1565</v>
      </c>
      <c r="C325" s="12" t="s">
        <v>1019</v>
      </c>
      <c r="D325" s="12" t="s">
        <v>1566</v>
      </c>
      <c r="E325" s="12" t="s">
        <v>1567</v>
      </c>
      <c r="F325" s="12" t="s">
        <v>1568</v>
      </c>
      <c r="G325" s="12" t="s">
        <v>1569</v>
      </c>
      <c r="H325" s="12" t="s">
        <v>1567</v>
      </c>
      <c r="I325" s="12" t="s">
        <v>1567</v>
      </c>
      <c r="J325" s="13" t="s">
        <v>1567</v>
      </c>
      <c r="K325" s="13" t="s">
        <v>1570</v>
      </c>
      <c r="L325" s="14">
        <v>305.74</v>
      </c>
      <c r="M325" s="12" t="s">
        <v>1571</v>
      </c>
      <c r="N325" s="13" t="s">
        <v>1572</v>
      </c>
      <c r="O325" s="13" t="s">
        <v>1714</v>
      </c>
      <c r="P325" s="15">
        <v>42318</v>
      </c>
      <c r="Q325" s="12" t="s">
        <v>1574</v>
      </c>
    </row>
    <row r="326" spans="1:17" ht="14.25" x14ac:dyDescent="0.2">
      <c r="A326" s="12" t="s">
        <v>1691</v>
      </c>
      <c r="B326" s="13" t="s">
        <v>1565</v>
      </c>
      <c r="C326" s="12" t="s">
        <v>1019</v>
      </c>
      <c r="D326" s="12" t="s">
        <v>1581</v>
      </c>
      <c r="E326" s="12" t="s">
        <v>1567</v>
      </c>
      <c r="F326" s="12" t="s">
        <v>1568</v>
      </c>
      <c r="G326" s="12" t="s">
        <v>1729</v>
      </c>
      <c r="H326" s="12" t="s">
        <v>1567</v>
      </c>
      <c r="I326" s="12" t="s">
        <v>1567</v>
      </c>
      <c r="J326" s="13" t="s">
        <v>1567</v>
      </c>
      <c r="K326" s="13" t="s">
        <v>1737</v>
      </c>
      <c r="L326" s="14">
        <v>300</v>
      </c>
      <c r="M326" s="12" t="s">
        <v>1571</v>
      </c>
      <c r="N326" s="13" t="s">
        <v>1572</v>
      </c>
      <c r="O326" s="13" t="s">
        <v>1738</v>
      </c>
      <c r="P326" s="15">
        <v>42318</v>
      </c>
      <c r="Q326" s="12" t="s">
        <v>1574</v>
      </c>
    </row>
    <row r="327" spans="1:17" ht="14.25" x14ac:dyDescent="0.2">
      <c r="A327" s="12" t="s">
        <v>1739</v>
      </c>
      <c r="B327" s="13" t="s">
        <v>1565</v>
      </c>
      <c r="C327" s="12" t="s">
        <v>1019</v>
      </c>
      <c r="D327" s="12" t="s">
        <v>1566</v>
      </c>
      <c r="E327" s="12" t="s">
        <v>1567</v>
      </c>
      <c r="F327" s="12" t="s">
        <v>1568</v>
      </c>
      <c r="G327" s="12" t="s">
        <v>1665</v>
      </c>
      <c r="H327" s="12" t="s">
        <v>1567</v>
      </c>
      <c r="I327" s="12" t="s">
        <v>1567</v>
      </c>
      <c r="J327" s="13" t="s">
        <v>1567</v>
      </c>
      <c r="K327" s="13" t="s">
        <v>1579</v>
      </c>
      <c r="L327" s="14">
        <v>319</v>
      </c>
      <c r="M327" s="12" t="s">
        <v>1571</v>
      </c>
      <c r="N327" s="13" t="s">
        <v>1572</v>
      </c>
      <c r="O327" s="13" t="s">
        <v>1740</v>
      </c>
      <c r="P327" s="15">
        <v>42257</v>
      </c>
      <c r="Q327" s="12" t="s">
        <v>1574</v>
      </c>
    </row>
    <row r="328" spans="1:17" ht="14.25" x14ac:dyDescent="0.2">
      <c r="A328" s="12" t="s">
        <v>1739</v>
      </c>
      <c r="B328" s="13" t="s">
        <v>1565</v>
      </c>
      <c r="C328" s="12" t="s">
        <v>1019</v>
      </c>
      <c r="D328" s="12" t="s">
        <v>1566</v>
      </c>
      <c r="E328" s="12" t="s">
        <v>1567</v>
      </c>
      <c r="F328" s="12" t="s">
        <v>1568</v>
      </c>
      <c r="G328" s="12" t="s">
        <v>1665</v>
      </c>
      <c r="H328" s="12" t="s">
        <v>1567</v>
      </c>
      <c r="I328" s="12" t="s">
        <v>1567</v>
      </c>
      <c r="J328" s="13" t="s">
        <v>1567</v>
      </c>
      <c r="K328" s="13" t="s">
        <v>1579</v>
      </c>
      <c r="L328" s="14">
        <v>238.01</v>
      </c>
      <c r="M328" s="12" t="s">
        <v>1571</v>
      </c>
      <c r="N328" s="13" t="s">
        <v>1572</v>
      </c>
      <c r="O328" s="13" t="s">
        <v>1741</v>
      </c>
      <c r="P328" s="15">
        <v>42257</v>
      </c>
      <c r="Q328" s="12" t="s">
        <v>1574</v>
      </c>
    </row>
    <row r="329" spans="1:17" ht="14.25" x14ac:dyDescent="0.2">
      <c r="A329" s="12" t="s">
        <v>1739</v>
      </c>
      <c r="B329" s="13" t="s">
        <v>1565</v>
      </c>
      <c r="C329" s="12" t="s">
        <v>1019</v>
      </c>
      <c r="D329" s="12" t="s">
        <v>1566</v>
      </c>
      <c r="E329" s="12" t="s">
        <v>1567</v>
      </c>
      <c r="F329" s="12" t="s">
        <v>1568</v>
      </c>
      <c r="G329" s="12" t="s">
        <v>1665</v>
      </c>
      <c r="H329" s="12" t="s">
        <v>1567</v>
      </c>
      <c r="I329" s="12" t="s">
        <v>1567</v>
      </c>
      <c r="J329" s="13" t="s">
        <v>1567</v>
      </c>
      <c r="K329" s="13" t="s">
        <v>1579</v>
      </c>
      <c r="L329" s="14">
        <v>238.01</v>
      </c>
      <c r="M329" s="12" t="s">
        <v>1571</v>
      </c>
      <c r="N329" s="13" t="s">
        <v>1572</v>
      </c>
      <c r="O329" s="13" t="s">
        <v>1742</v>
      </c>
      <c r="P329" s="15">
        <v>42257</v>
      </c>
      <c r="Q329" s="12" t="s">
        <v>1574</v>
      </c>
    </row>
    <row r="330" spans="1:17" ht="14.25" x14ac:dyDescent="0.2">
      <c r="A330" s="12" t="s">
        <v>1739</v>
      </c>
      <c r="B330" s="13" t="s">
        <v>1565</v>
      </c>
      <c r="C330" s="12" t="s">
        <v>1019</v>
      </c>
      <c r="D330" s="12" t="s">
        <v>1591</v>
      </c>
      <c r="E330" s="12" t="s">
        <v>1567</v>
      </c>
      <c r="F330" s="12" t="s">
        <v>1568</v>
      </c>
      <c r="G330" s="12" t="s">
        <v>1582</v>
      </c>
      <c r="H330" s="12" t="s">
        <v>1567</v>
      </c>
      <c r="I330" s="12" t="s">
        <v>1567</v>
      </c>
      <c r="J330" s="13" t="s">
        <v>1567</v>
      </c>
      <c r="K330" s="13" t="s">
        <v>1579</v>
      </c>
      <c r="L330" s="14">
        <v>209.70000000000002</v>
      </c>
      <c r="M330" s="12" t="s">
        <v>1571</v>
      </c>
      <c r="N330" s="13" t="s">
        <v>1572</v>
      </c>
      <c r="O330" s="13" t="s">
        <v>1743</v>
      </c>
      <c r="P330" s="15">
        <v>42257</v>
      </c>
      <c r="Q330" s="12" t="s">
        <v>1574</v>
      </c>
    </row>
    <row r="331" spans="1:17" ht="14.25" x14ac:dyDescent="0.2">
      <c r="A331" s="12" t="s">
        <v>1739</v>
      </c>
      <c r="B331" s="13" t="s">
        <v>1565</v>
      </c>
      <c r="C331" s="12" t="s">
        <v>1019</v>
      </c>
      <c r="D331" s="12" t="s">
        <v>1566</v>
      </c>
      <c r="E331" s="12" t="s">
        <v>1567</v>
      </c>
      <c r="F331" s="12" t="s">
        <v>1568</v>
      </c>
      <c r="G331" s="12" t="s">
        <v>1665</v>
      </c>
      <c r="H331" s="12" t="s">
        <v>1567</v>
      </c>
      <c r="I331" s="12" t="s">
        <v>1567</v>
      </c>
      <c r="J331" s="13" t="s">
        <v>1567</v>
      </c>
      <c r="K331" s="13" t="s">
        <v>1579</v>
      </c>
      <c r="L331" s="14">
        <v>192</v>
      </c>
      <c r="M331" s="12" t="s">
        <v>1571</v>
      </c>
      <c r="N331" s="13" t="s">
        <v>1572</v>
      </c>
      <c r="O331" s="13" t="s">
        <v>1744</v>
      </c>
      <c r="P331" s="15">
        <v>42257</v>
      </c>
      <c r="Q331" s="12" t="s">
        <v>1574</v>
      </c>
    </row>
    <row r="332" spans="1:17" ht="14.25" x14ac:dyDescent="0.2">
      <c r="A332" s="12" t="s">
        <v>1745</v>
      </c>
      <c r="B332" s="13" t="s">
        <v>1565</v>
      </c>
      <c r="C332" s="12" t="s">
        <v>1019</v>
      </c>
      <c r="D332" s="12" t="s">
        <v>1566</v>
      </c>
      <c r="E332" s="12" t="s">
        <v>1567</v>
      </c>
      <c r="F332" s="12" t="s">
        <v>1568</v>
      </c>
      <c r="G332" s="12" t="s">
        <v>1569</v>
      </c>
      <c r="H332" s="12" t="s">
        <v>1567</v>
      </c>
      <c r="I332" s="12" t="s">
        <v>1567</v>
      </c>
      <c r="J332" s="13" t="s">
        <v>1567</v>
      </c>
      <c r="K332" s="13" t="s">
        <v>1570</v>
      </c>
      <c r="L332" s="14">
        <v>1499.79</v>
      </c>
      <c r="M332" s="12" t="s">
        <v>1571</v>
      </c>
      <c r="N332" s="13" t="s">
        <v>1572</v>
      </c>
      <c r="O332" s="13" t="s">
        <v>1715</v>
      </c>
      <c r="P332" s="15">
        <v>42289</v>
      </c>
      <c r="Q332" s="12" t="s">
        <v>1574</v>
      </c>
    </row>
    <row r="333" spans="1:17" ht="14.25" x14ac:dyDescent="0.2">
      <c r="A333" s="12" t="s">
        <v>1745</v>
      </c>
      <c r="B333" s="13" t="s">
        <v>1565</v>
      </c>
      <c r="C333" s="12" t="s">
        <v>1019</v>
      </c>
      <c r="D333" s="12" t="s">
        <v>1566</v>
      </c>
      <c r="E333" s="12" t="s">
        <v>1567</v>
      </c>
      <c r="F333" s="12" t="s">
        <v>1568</v>
      </c>
      <c r="G333" s="12" t="s">
        <v>1569</v>
      </c>
      <c r="H333" s="12" t="s">
        <v>1567</v>
      </c>
      <c r="I333" s="12" t="s">
        <v>1567</v>
      </c>
      <c r="J333" s="13" t="s">
        <v>1567</v>
      </c>
      <c r="K333" s="13" t="s">
        <v>1570</v>
      </c>
      <c r="L333" s="14">
        <v>658.9</v>
      </c>
      <c r="M333" s="12" t="s">
        <v>1571</v>
      </c>
      <c r="N333" s="13" t="s">
        <v>1572</v>
      </c>
      <c r="O333" s="13" t="s">
        <v>1715</v>
      </c>
      <c r="P333" s="15">
        <v>42289</v>
      </c>
      <c r="Q333" s="12" t="s">
        <v>1574</v>
      </c>
    </row>
    <row r="334" spans="1:17" ht="14.25" x14ac:dyDescent="0.2">
      <c r="A334" s="12" t="s">
        <v>1745</v>
      </c>
      <c r="B334" s="13" t="s">
        <v>1565</v>
      </c>
      <c r="C334" s="12" t="s">
        <v>1019</v>
      </c>
      <c r="D334" s="12" t="s">
        <v>1566</v>
      </c>
      <c r="E334" s="12" t="s">
        <v>1567</v>
      </c>
      <c r="F334" s="12" t="s">
        <v>1568</v>
      </c>
      <c r="G334" s="12" t="s">
        <v>1569</v>
      </c>
      <c r="H334" s="12" t="s">
        <v>1567</v>
      </c>
      <c r="I334" s="12" t="s">
        <v>1567</v>
      </c>
      <c r="J334" s="13" t="s">
        <v>1567</v>
      </c>
      <c r="K334" s="13" t="s">
        <v>1570</v>
      </c>
      <c r="L334" s="14">
        <v>600.24</v>
      </c>
      <c r="M334" s="12" t="s">
        <v>1571</v>
      </c>
      <c r="N334" s="13" t="s">
        <v>1572</v>
      </c>
      <c r="O334" s="13" t="s">
        <v>1698</v>
      </c>
      <c r="P334" s="15">
        <v>42289</v>
      </c>
      <c r="Q334" s="12" t="s">
        <v>1574</v>
      </c>
    </row>
    <row r="335" spans="1:17" ht="14.25" x14ac:dyDescent="0.2">
      <c r="A335" s="12" t="s">
        <v>1745</v>
      </c>
      <c r="B335" s="13" t="s">
        <v>1565</v>
      </c>
      <c r="C335" s="12" t="s">
        <v>1019</v>
      </c>
      <c r="D335" s="12" t="s">
        <v>1566</v>
      </c>
      <c r="E335" s="12" t="s">
        <v>1567</v>
      </c>
      <c r="F335" s="12" t="s">
        <v>1568</v>
      </c>
      <c r="G335" s="12" t="s">
        <v>1569</v>
      </c>
      <c r="H335" s="12" t="s">
        <v>1567</v>
      </c>
      <c r="I335" s="12" t="s">
        <v>1567</v>
      </c>
      <c r="J335" s="13" t="s">
        <v>1567</v>
      </c>
      <c r="K335" s="13" t="s">
        <v>1570</v>
      </c>
      <c r="L335" s="14">
        <v>441.31</v>
      </c>
      <c r="M335" s="12" t="s">
        <v>1571</v>
      </c>
      <c r="N335" s="13" t="s">
        <v>1572</v>
      </c>
      <c r="O335" s="13" t="s">
        <v>1715</v>
      </c>
      <c r="P335" s="15">
        <v>42289</v>
      </c>
      <c r="Q335" s="12" t="s">
        <v>1574</v>
      </c>
    </row>
    <row r="336" spans="1:17" ht="14.25" x14ac:dyDescent="0.2">
      <c r="A336" s="12" t="s">
        <v>1745</v>
      </c>
      <c r="B336" s="13" t="s">
        <v>1565</v>
      </c>
      <c r="C336" s="12" t="s">
        <v>1019</v>
      </c>
      <c r="D336" s="12" t="s">
        <v>1566</v>
      </c>
      <c r="E336" s="12" t="s">
        <v>1567</v>
      </c>
      <c r="F336" s="12" t="s">
        <v>1568</v>
      </c>
      <c r="G336" s="12" t="s">
        <v>1569</v>
      </c>
      <c r="H336" s="12" t="s">
        <v>1567</v>
      </c>
      <c r="I336" s="12" t="s">
        <v>1567</v>
      </c>
      <c r="J336" s="13" t="s">
        <v>1567</v>
      </c>
      <c r="K336" s="13" t="s">
        <v>1570</v>
      </c>
      <c r="L336" s="14">
        <v>319.27</v>
      </c>
      <c r="M336" s="12" t="s">
        <v>1571</v>
      </c>
      <c r="N336" s="13" t="s">
        <v>1572</v>
      </c>
      <c r="O336" s="13" t="s">
        <v>1698</v>
      </c>
      <c r="P336" s="15">
        <v>42289</v>
      </c>
      <c r="Q336" s="12" t="s">
        <v>1574</v>
      </c>
    </row>
    <row r="337" spans="1:17" ht="14.25" x14ac:dyDescent="0.2">
      <c r="A337" s="12" t="s">
        <v>1745</v>
      </c>
      <c r="B337" s="13" t="s">
        <v>1565</v>
      </c>
      <c r="C337" s="12" t="s">
        <v>1019</v>
      </c>
      <c r="D337" s="12" t="s">
        <v>1566</v>
      </c>
      <c r="E337" s="12" t="s">
        <v>1567</v>
      </c>
      <c r="F337" s="12" t="s">
        <v>1568</v>
      </c>
      <c r="G337" s="12" t="s">
        <v>1569</v>
      </c>
      <c r="H337" s="12" t="s">
        <v>1567</v>
      </c>
      <c r="I337" s="12" t="s">
        <v>1567</v>
      </c>
      <c r="J337" s="13" t="s">
        <v>1567</v>
      </c>
      <c r="K337" s="13" t="s">
        <v>1600</v>
      </c>
      <c r="L337" s="14">
        <v>317.85000000000002</v>
      </c>
      <c r="M337" s="12" t="s">
        <v>1571</v>
      </c>
      <c r="N337" s="13" t="s">
        <v>1572</v>
      </c>
      <c r="O337" s="13" t="s">
        <v>1746</v>
      </c>
      <c r="P337" s="15">
        <v>42289</v>
      </c>
      <c r="Q337" s="12" t="s">
        <v>1574</v>
      </c>
    </row>
    <row r="338" spans="1:17" ht="14.25" x14ac:dyDescent="0.2">
      <c r="A338" s="12" t="s">
        <v>1745</v>
      </c>
      <c r="B338" s="13" t="s">
        <v>1565</v>
      </c>
      <c r="C338" s="12" t="s">
        <v>1019</v>
      </c>
      <c r="D338" s="12" t="s">
        <v>1566</v>
      </c>
      <c r="E338" s="12" t="s">
        <v>1567</v>
      </c>
      <c r="F338" s="12" t="s">
        <v>1568</v>
      </c>
      <c r="G338" s="12" t="s">
        <v>1569</v>
      </c>
      <c r="H338" s="12" t="s">
        <v>1567</v>
      </c>
      <c r="I338" s="12" t="s">
        <v>1567</v>
      </c>
      <c r="J338" s="13" t="s">
        <v>1567</v>
      </c>
      <c r="K338" s="13" t="s">
        <v>1570</v>
      </c>
      <c r="L338" s="14">
        <v>303.45</v>
      </c>
      <c r="M338" s="12" t="s">
        <v>1571</v>
      </c>
      <c r="N338" s="13" t="s">
        <v>1572</v>
      </c>
      <c r="O338" s="13" t="s">
        <v>1698</v>
      </c>
      <c r="P338" s="15">
        <v>42289</v>
      </c>
      <c r="Q338" s="12" t="s">
        <v>1574</v>
      </c>
    </row>
    <row r="339" spans="1:17" ht="14.25" x14ac:dyDescent="0.2">
      <c r="A339" s="12" t="s">
        <v>1745</v>
      </c>
      <c r="B339" s="13" t="s">
        <v>1565</v>
      </c>
      <c r="C339" s="12" t="s">
        <v>1019</v>
      </c>
      <c r="D339" s="12" t="s">
        <v>1566</v>
      </c>
      <c r="E339" s="12" t="s">
        <v>1567</v>
      </c>
      <c r="F339" s="12" t="s">
        <v>1568</v>
      </c>
      <c r="G339" s="12" t="s">
        <v>1569</v>
      </c>
      <c r="H339" s="12" t="s">
        <v>1567</v>
      </c>
      <c r="I339" s="12" t="s">
        <v>1567</v>
      </c>
      <c r="J339" s="13" t="s">
        <v>1567</v>
      </c>
      <c r="K339" s="13" t="s">
        <v>1570</v>
      </c>
      <c r="L339" s="14">
        <v>276.04000000000002</v>
      </c>
      <c r="M339" s="12" t="s">
        <v>1571</v>
      </c>
      <c r="N339" s="13" t="s">
        <v>1572</v>
      </c>
      <c r="O339" s="13" t="s">
        <v>1732</v>
      </c>
      <c r="P339" s="15">
        <v>42289</v>
      </c>
      <c r="Q339" s="12" t="s">
        <v>1574</v>
      </c>
    </row>
    <row r="340" spans="1:17" ht="14.25" x14ac:dyDescent="0.2">
      <c r="A340" s="12" t="s">
        <v>1745</v>
      </c>
      <c r="B340" s="13" t="s">
        <v>1565</v>
      </c>
      <c r="C340" s="12" t="s">
        <v>1019</v>
      </c>
      <c r="D340" s="12" t="s">
        <v>1566</v>
      </c>
      <c r="E340" s="12" t="s">
        <v>1567</v>
      </c>
      <c r="F340" s="12" t="s">
        <v>1568</v>
      </c>
      <c r="G340" s="12" t="s">
        <v>1569</v>
      </c>
      <c r="H340" s="12" t="s">
        <v>1567</v>
      </c>
      <c r="I340" s="12" t="s">
        <v>1567</v>
      </c>
      <c r="J340" s="13" t="s">
        <v>1567</v>
      </c>
      <c r="K340" s="13" t="s">
        <v>1570</v>
      </c>
      <c r="L340" s="14">
        <v>252.27</v>
      </c>
      <c r="M340" s="12" t="s">
        <v>1571</v>
      </c>
      <c r="N340" s="13" t="s">
        <v>1572</v>
      </c>
      <c r="O340" s="13" t="s">
        <v>1714</v>
      </c>
      <c r="P340" s="15">
        <v>42289</v>
      </c>
      <c r="Q340" s="12" t="s">
        <v>1574</v>
      </c>
    </row>
    <row r="341" spans="1:17" ht="14.25" x14ac:dyDescent="0.2">
      <c r="A341" s="12" t="s">
        <v>1745</v>
      </c>
      <c r="B341" s="13" t="s">
        <v>1565</v>
      </c>
      <c r="C341" s="12" t="s">
        <v>1019</v>
      </c>
      <c r="D341" s="12" t="s">
        <v>1566</v>
      </c>
      <c r="E341" s="12" t="s">
        <v>1567</v>
      </c>
      <c r="F341" s="12" t="s">
        <v>1568</v>
      </c>
      <c r="G341" s="12" t="s">
        <v>1569</v>
      </c>
      <c r="H341" s="12" t="s">
        <v>1567</v>
      </c>
      <c r="I341" s="12" t="s">
        <v>1567</v>
      </c>
      <c r="J341" s="13" t="s">
        <v>1567</v>
      </c>
      <c r="K341" s="13" t="s">
        <v>1570</v>
      </c>
      <c r="L341" s="14">
        <v>248.23000000000002</v>
      </c>
      <c r="M341" s="12" t="s">
        <v>1571</v>
      </c>
      <c r="N341" s="13" t="s">
        <v>1572</v>
      </c>
      <c r="O341" s="13" t="s">
        <v>1716</v>
      </c>
      <c r="P341" s="15">
        <v>42289</v>
      </c>
      <c r="Q341" s="12" t="s">
        <v>1574</v>
      </c>
    </row>
    <row r="342" spans="1:17" ht="14.25" x14ac:dyDescent="0.2">
      <c r="A342" s="12" t="s">
        <v>1745</v>
      </c>
      <c r="B342" s="13" t="s">
        <v>1565</v>
      </c>
      <c r="C342" s="12" t="s">
        <v>1019</v>
      </c>
      <c r="D342" s="12" t="s">
        <v>1566</v>
      </c>
      <c r="E342" s="12" t="s">
        <v>1567</v>
      </c>
      <c r="F342" s="12" t="s">
        <v>1568</v>
      </c>
      <c r="G342" s="12" t="s">
        <v>1569</v>
      </c>
      <c r="H342" s="12" t="s">
        <v>1567</v>
      </c>
      <c r="I342" s="12" t="s">
        <v>1567</v>
      </c>
      <c r="J342" s="13" t="s">
        <v>1567</v>
      </c>
      <c r="K342" s="13" t="s">
        <v>1570</v>
      </c>
      <c r="L342" s="14">
        <v>247.68</v>
      </c>
      <c r="M342" s="12" t="s">
        <v>1571</v>
      </c>
      <c r="N342" s="13" t="s">
        <v>1572</v>
      </c>
      <c r="O342" s="13" t="s">
        <v>1716</v>
      </c>
      <c r="P342" s="15">
        <v>42289</v>
      </c>
      <c r="Q342" s="12" t="s">
        <v>1574</v>
      </c>
    </row>
    <row r="343" spans="1:17" ht="14.25" x14ac:dyDescent="0.2">
      <c r="A343" s="12" t="s">
        <v>1745</v>
      </c>
      <c r="B343" s="13" t="s">
        <v>1565</v>
      </c>
      <c r="C343" s="12" t="s">
        <v>1019</v>
      </c>
      <c r="D343" s="12" t="s">
        <v>1566</v>
      </c>
      <c r="E343" s="12" t="s">
        <v>1567</v>
      </c>
      <c r="F343" s="12" t="s">
        <v>1568</v>
      </c>
      <c r="G343" s="12" t="s">
        <v>1569</v>
      </c>
      <c r="H343" s="12" t="s">
        <v>1567</v>
      </c>
      <c r="I343" s="12" t="s">
        <v>1567</v>
      </c>
      <c r="J343" s="13" t="s">
        <v>1567</v>
      </c>
      <c r="K343" s="13" t="s">
        <v>1570</v>
      </c>
      <c r="L343" s="14">
        <v>241.20000000000002</v>
      </c>
      <c r="M343" s="12" t="s">
        <v>1571</v>
      </c>
      <c r="N343" s="13" t="s">
        <v>1572</v>
      </c>
      <c r="O343" s="13" t="s">
        <v>1715</v>
      </c>
      <c r="P343" s="15">
        <v>42289</v>
      </c>
      <c r="Q343" s="12" t="s">
        <v>1574</v>
      </c>
    </row>
    <row r="344" spans="1:17" ht="14.25" x14ac:dyDescent="0.2">
      <c r="A344" s="12" t="s">
        <v>1745</v>
      </c>
      <c r="B344" s="13" t="s">
        <v>1565</v>
      </c>
      <c r="C344" s="12" t="s">
        <v>1019</v>
      </c>
      <c r="D344" s="12" t="s">
        <v>1566</v>
      </c>
      <c r="E344" s="12" t="s">
        <v>1567</v>
      </c>
      <c r="F344" s="12" t="s">
        <v>1568</v>
      </c>
      <c r="G344" s="12" t="s">
        <v>1569</v>
      </c>
      <c r="H344" s="12" t="s">
        <v>1567</v>
      </c>
      <c r="I344" s="12" t="s">
        <v>1567</v>
      </c>
      <c r="J344" s="13" t="s">
        <v>1567</v>
      </c>
      <c r="K344" s="13" t="s">
        <v>1570</v>
      </c>
      <c r="L344" s="14">
        <v>232.59</v>
      </c>
      <c r="M344" s="12" t="s">
        <v>1571</v>
      </c>
      <c r="N344" s="13" t="s">
        <v>1572</v>
      </c>
      <c r="O344" s="13" t="s">
        <v>1715</v>
      </c>
      <c r="P344" s="15">
        <v>42289</v>
      </c>
      <c r="Q344" s="12" t="s">
        <v>1574</v>
      </c>
    </row>
    <row r="345" spans="1:17" ht="14.25" x14ac:dyDescent="0.2">
      <c r="A345" s="12" t="s">
        <v>1745</v>
      </c>
      <c r="B345" s="13" t="s">
        <v>1565</v>
      </c>
      <c r="C345" s="12" t="s">
        <v>1019</v>
      </c>
      <c r="D345" s="12" t="s">
        <v>1566</v>
      </c>
      <c r="E345" s="12" t="s">
        <v>1567</v>
      </c>
      <c r="F345" s="12" t="s">
        <v>1568</v>
      </c>
      <c r="G345" s="12" t="s">
        <v>1569</v>
      </c>
      <c r="H345" s="12" t="s">
        <v>1567</v>
      </c>
      <c r="I345" s="12" t="s">
        <v>1567</v>
      </c>
      <c r="J345" s="13" t="s">
        <v>1567</v>
      </c>
      <c r="K345" s="13" t="s">
        <v>1575</v>
      </c>
      <c r="L345" s="14">
        <v>179.93</v>
      </c>
      <c r="M345" s="12" t="s">
        <v>1571</v>
      </c>
      <c r="N345" s="13" t="s">
        <v>1572</v>
      </c>
      <c r="O345" s="13" t="s">
        <v>1747</v>
      </c>
      <c r="P345" s="15">
        <v>42289</v>
      </c>
      <c r="Q345" s="12" t="s">
        <v>1574</v>
      </c>
    </row>
    <row r="346" spans="1:17" ht="14.25" x14ac:dyDescent="0.2">
      <c r="A346" s="12" t="s">
        <v>1745</v>
      </c>
      <c r="B346" s="13" t="s">
        <v>1565</v>
      </c>
      <c r="C346" s="12" t="s">
        <v>1019</v>
      </c>
      <c r="D346" s="12" t="s">
        <v>1566</v>
      </c>
      <c r="E346" s="12" t="s">
        <v>1567</v>
      </c>
      <c r="F346" s="12" t="s">
        <v>1568</v>
      </c>
      <c r="G346" s="12" t="s">
        <v>1569</v>
      </c>
      <c r="H346" s="12" t="s">
        <v>1567</v>
      </c>
      <c r="I346" s="12" t="s">
        <v>1567</v>
      </c>
      <c r="J346" s="13" t="s">
        <v>1567</v>
      </c>
      <c r="K346" s="13" t="s">
        <v>1600</v>
      </c>
      <c r="L346" s="14">
        <v>126.95</v>
      </c>
      <c r="M346" s="12" t="s">
        <v>1571</v>
      </c>
      <c r="N346" s="13" t="s">
        <v>1572</v>
      </c>
      <c r="O346" s="13" t="s">
        <v>1746</v>
      </c>
      <c r="P346" s="15">
        <v>42289</v>
      </c>
      <c r="Q346" s="12" t="s">
        <v>1574</v>
      </c>
    </row>
    <row r="347" spans="1:17" ht="14.25" x14ac:dyDescent="0.2">
      <c r="A347" s="12" t="s">
        <v>1745</v>
      </c>
      <c r="B347" s="13" t="s">
        <v>1565</v>
      </c>
      <c r="C347" s="12" t="s">
        <v>1019</v>
      </c>
      <c r="D347" s="12" t="s">
        <v>1566</v>
      </c>
      <c r="E347" s="12" t="s">
        <v>1567</v>
      </c>
      <c r="F347" s="12" t="s">
        <v>1568</v>
      </c>
      <c r="G347" s="12" t="s">
        <v>1569</v>
      </c>
      <c r="H347" s="12" t="s">
        <v>1567</v>
      </c>
      <c r="I347" s="12" t="s">
        <v>1567</v>
      </c>
      <c r="J347" s="13" t="s">
        <v>1567</v>
      </c>
      <c r="K347" s="13" t="s">
        <v>1575</v>
      </c>
      <c r="L347" s="14">
        <v>92.42</v>
      </c>
      <c r="M347" s="12" t="s">
        <v>1571</v>
      </c>
      <c r="N347" s="13" t="s">
        <v>1572</v>
      </c>
      <c r="O347" s="13" t="s">
        <v>1748</v>
      </c>
      <c r="P347" s="15">
        <v>42289</v>
      </c>
      <c r="Q347" s="12" t="s">
        <v>1574</v>
      </c>
    </row>
    <row r="348" spans="1:17" ht="14.25" x14ac:dyDescent="0.2">
      <c r="A348" s="12" t="s">
        <v>1745</v>
      </c>
      <c r="B348" s="13" t="s">
        <v>1565</v>
      </c>
      <c r="C348" s="12" t="s">
        <v>1019</v>
      </c>
      <c r="D348" s="12" t="s">
        <v>1566</v>
      </c>
      <c r="E348" s="12" t="s">
        <v>1567</v>
      </c>
      <c r="F348" s="12" t="s">
        <v>1568</v>
      </c>
      <c r="G348" s="12" t="s">
        <v>1569</v>
      </c>
      <c r="H348" s="12" t="s">
        <v>1567</v>
      </c>
      <c r="I348" s="12" t="s">
        <v>1567</v>
      </c>
      <c r="J348" s="13" t="s">
        <v>1567</v>
      </c>
      <c r="K348" s="13" t="s">
        <v>1570</v>
      </c>
      <c r="L348" s="14">
        <v>81.760000000000005</v>
      </c>
      <c r="M348" s="12" t="s">
        <v>1571</v>
      </c>
      <c r="N348" s="13" t="s">
        <v>1572</v>
      </c>
      <c r="O348" s="13" t="s">
        <v>1701</v>
      </c>
      <c r="P348" s="15">
        <v>42289</v>
      </c>
      <c r="Q348" s="12" t="s">
        <v>1574</v>
      </c>
    </row>
    <row r="349" spans="1:17" ht="14.25" x14ac:dyDescent="0.2">
      <c r="A349" s="12" t="s">
        <v>1745</v>
      </c>
      <c r="B349" s="13" t="s">
        <v>1565</v>
      </c>
      <c r="C349" s="12" t="s">
        <v>1019</v>
      </c>
      <c r="D349" s="12" t="s">
        <v>1566</v>
      </c>
      <c r="E349" s="12" t="s">
        <v>1567</v>
      </c>
      <c r="F349" s="12" t="s">
        <v>1568</v>
      </c>
      <c r="G349" s="12" t="s">
        <v>1569</v>
      </c>
      <c r="H349" s="12" t="s">
        <v>1567</v>
      </c>
      <c r="I349" s="12" t="s">
        <v>1567</v>
      </c>
      <c r="J349" s="13" t="s">
        <v>1567</v>
      </c>
      <c r="K349" s="13" t="s">
        <v>1570</v>
      </c>
      <c r="L349" s="14">
        <v>37.950000000000003</v>
      </c>
      <c r="M349" s="12" t="s">
        <v>1571</v>
      </c>
      <c r="N349" s="13" t="s">
        <v>1572</v>
      </c>
      <c r="O349" s="13" t="s">
        <v>1749</v>
      </c>
      <c r="P349" s="15">
        <v>42289</v>
      </c>
      <c r="Q349" s="12" t="s">
        <v>1574</v>
      </c>
    </row>
    <row r="350" spans="1:17" ht="14.25" x14ac:dyDescent="0.2">
      <c r="A350" s="12" t="s">
        <v>1745</v>
      </c>
      <c r="B350" s="13" t="s">
        <v>1565</v>
      </c>
      <c r="C350" s="12" t="s">
        <v>1019</v>
      </c>
      <c r="D350" s="12" t="s">
        <v>1566</v>
      </c>
      <c r="E350" s="12" t="s">
        <v>1567</v>
      </c>
      <c r="F350" s="12" t="s">
        <v>1568</v>
      </c>
      <c r="G350" s="12" t="s">
        <v>1569</v>
      </c>
      <c r="H350" s="12" t="s">
        <v>1567</v>
      </c>
      <c r="I350" s="12" t="s">
        <v>1567</v>
      </c>
      <c r="J350" s="13" t="s">
        <v>1567</v>
      </c>
      <c r="K350" s="13" t="s">
        <v>1570</v>
      </c>
      <c r="L350" s="14">
        <v>7.0200000000000005</v>
      </c>
      <c r="M350" s="12" t="s">
        <v>1571</v>
      </c>
      <c r="N350" s="13" t="s">
        <v>1572</v>
      </c>
      <c r="O350" s="13" t="s">
        <v>1750</v>
      </c>
      <c r="P350" s="15">
        <v>42289</v>
      </c>
      <c r="Q350" s="12" t="s">
        <v>1574</v>
      </c>
    </row>
    <row r="351" spans="1:17" ht="14.25" x14ac:dyDescent="0.2">
      <c r="A351" s="12" t="s">
        <v>1745</v>
      </c>
      <c r="B351" s="13" t="s">
        <v>1565</v>
      </c>
      <c r="C351" s="12" t="s">
        <v>1019</v>
      </c>
      <c r="D351" s="12" t="s">
        <v>1566</v>
      </c>
      <c r="E351" s="12" t="s">
        <v>1567</v>
      </c>
      <c r="F351" s="12" t="s">
        <v>1568</v>
      </c>
      <c r="G351" s="12" t="s">
        <v>1569</v>
      </c>
      <c r="H351" s="12" t="s">
        <v>1567</v>
      </c>
      <c r="I351" s="12" t="s">
        <v>1567</v>
      </c>
      <c r="J351" s="13" t="s">
        <v>1567</v>
      </c>
      <c r="K351" s="13" t="s">
        <v>1570</v>
      </c>
      <c r="L351" s="14">
        <v>6.3</v>
      </c>
      <c r="M351" s="12" t="s">
        <v>1571</v>
      </c>
      <c r="N351" s="13" t="s">
        <v>1572</v>
      </c>
      <c r="O351" s="13" t="s">
        <v>1716</v>
      </c>
      <c r="P351" s="15">
        <v>42289</v>
      </c>
      <c r="Q351" s="12" t="s">
        <v>1574</v>
      </c>
    </row>
    <row r="352" spans="1:17" ht="14.25" x14ac:dyDescent="0.2">
      <c r="A352" s="12" t="s">
        <v>1745</v>
      </c>
      <c r="B352" s="13" t="s">
        <v>1565</v>
      </c>
      <c r="C352" s="12" t="s">
        <v>1019</v>
      </c>
      <c r="D352" s="12" t="s">
        <v>1566</v>
      </c>
      <c r="E352" s="12" t="s">
        <v>1567</v>
      </c>
      <c r="F352" s="12" t="s">
        <v>1568</v>
      </c>
      <c r="G352" s="12" t="s">
        <v>1569</v>
      </c>
      <c r="H352" s="12" t="s">
        <v>1567</v>
      </c>
      <c r="I352" s="12" t="s">
        <v>1567</v>
      </c>
      <c r="J352" s="13" t="s">
        <v>1567</v>
      </c>
      <c r="K352" s="13" t="s">
        <v>1570</v>
      </c>
      <c r="L352" s="14">
        <v>-2.87</v>
      </c>
      <c r="M352" s="12" t="s">
        <v>1571</v>
      </c>
      <c r="N352" s="13" t="s">
        <v>1572</v>
      </c>
      <c r="O352" s="13" t="s">
        <v>1698</v>
      </c>
      <c r="P352" s="15">
        <v>42289</v>
      </c>
      <c r="Q352" s="12" t="s">
        <v>1574</v>
      </c>
    </row>
    <row r="353" spans="1:17" ht="14.25" x14ac:dyDescent="0.2">
      <c r="A353" s="12" t="s">
        <v>1745</v>
      </c>
      <c r="B353" s="13" t="s">
        <v>1565</v>
      </c>
      <c r="C353" s="12" t="s">
        <v>1019</v>
      </c>
      <c r="D353" s="12" t="s">
        <v>1566</v>
      </c>
      <c r="E353" s="12" t="s">
        <v>1567</v>
      </c>
      <c r="F353" s="12" t="s">
        <v>1568</v>
      </c>
      <c r="G353" s="12" t="s">
        <v>1569</v>
      </c>
      <c r="H353" s="12" t="s">
        <v>1567</v>
      </c>
      <c r="I353" s="12" t="s">
        <v>1567</v>
      </c>
      <c r="J353" s="13" t="s">
        <v>1567</v>
      </c>
      <c r="K353" s="13" t="s">
        <v>1575</v>
      </c>
      <c r="L353" s="14">
        <v>-6.63</v>
      </c>
      <c r="M353" s="12" t="s">
        <v>1571</v>
      </c>
      <c r="N353" s="13" t="s">
        <v>1572</v>
      </c>
      <c r="O353" s="13" t="s">
        <v>1748</v>
      </c>
      <c r="P353" s="15">
        <v>42289</v>
      </c>
      <c r="Q353" s="12" t="s">
        <v>1574</v>
      </c>
    </row>
    <row r="354" spans="1:17" ht="14.25" x14ac:dyDescent="0.2">
      <c r="A354" s="12" t="s">
        <v>1745</v>
      </c>
      <c r="B354" s="13" t="s">
        <v>1565</v>
      </c>
      <c r="C354" s="12" t="s">
        <v>1019</v>
      </c>
      <c r="D354" s="12" t="s">
        <v>1566</v>
      </c>
      <c r="E354" s="12" t="s">
        <v>1567</v>
      </c>
      <c r="F354" s="12" t="s">
        <v>1568</v>
      </c>
      <c r="G354" s="12" t="s">
        <v>1569</v>
      </c>
      <c r="H354" s="12" t="s">
        <v>1567</v>
      </c>
      <c r="I354" s="12" t="s">
        <v>1567</v>
      </c>
      <c r="J354" s="13" t="s">
        <v>1567</v>
      </c>
      <c r="K354" s="13" t="s">
        <v>1570</v>
      </c>
      <c r="L354" s="14">
        <v>-252.27</v>
      </c>
      <c r="M354" s="12" t="s">
        <v>1571</v>
      </c>
      <c r="N354" s="13" t="s">
        <v>1572</v>
      </c>
      <c r="O354" s="13" t="s">
        <v>1714</v>
      </c>
      <c r="P354" s="15">
        <v>42289</v>
      </c>
      <c r="Q354" s="12" t="s">
        <v>1574</v>
      </c>
    </row>
    <row r="355" spans="1:17" ht="14.25" x14ac:dyDescent="0.2">
      <c r="A355" s="12" t="s">
        <v>1703</v>
      </c>
      <c r="B355" s="13" t="s">
        <v>1565</v>
      </c>
      <c r="C355" s="12" t="s">
        <v>1019</v>
      </c>
      <c r="D355" s="12" t="s">
        <v>1584</v>
      </c>
      <c r="E355" s="12" t="s">
        <v>1567</v>
      </c>
      <c r="F355" s="12" t="s">
        <v>1568</v>
      </c>
      <c r="G355" s="12" t="s">
        <v>1651</v>
      </c>
      <c r="H355" s="12" t="s">
        <v>1567</v>
      </c>
      <c r="I355" s="12" t="s">
        <v>1567</v>
      </c>
      <c r="J355" s="13" t="s">
        <v>1567</v>
      </c>
      <c r="K355" s="13" t="s">
        <v>1652</v>
      </c>
      <c r="L355" s="14">
        <v>616.20000000000005</v>
      </c>
      <c r="M355" s="12" t="s">
        <v>1571</v>
      </c>
      <c r="N355" s="13" t="s">
        <v>1572</v>
      </c>
      <c r="O355" s="13" t="s">
        <v>1751</v>
      </c>
      <c r="P355" s="15">
        <v>42289</v>
      </c>
      <c r="Q355" s="12" t="s">
        <v>1574</v>
      </c>
    </row>
    <row r="356" spans="1:17" ht="14.25" x14ac:dyDescent="0.2">
      <c r="A356" s="12" t="s">
        <v>1703</v>
      </c>
      <c r="B356" s="13" t="s">
        <v>1565</v>
      </c>
      <c r="C356" s="12" t="s">
        <v>1019</v>
      </c>
      <c r="D356" s="12" t="s">
        <v>1584</v>
      </c>
      <c r="E356" s="12" t="s">
        <v>1567</v>
      </c>
      <c r="F356" s="12" t="s">
        <v>1568</v>
      </c>
      <c r="G356" s="12" t="s">
        <v>1582</v>
      </c>
      <c r="H356" s="12" t="s">
        <v>1567</v>
      </c>
      <c r="I356" s="12" t="s">
        <v>1567</v>
      </c>
      <c r="J356" s="13" t="s">
        <v>1567</v>
      </c>
      <c r="K356" s="13" t="s">
        <v>1579</v>
      </c>
      <c r="L356" s="14">
        <v>386.66</v>
      </c>
      <c r="M356" s="12" t="s">
        <v>1571</v>
      </c>
      <c r="N356" s="13" t="s">
        <v>1572</v>
      </c>
      <c r="O356" s="13" t="s">
        <v>1752</v>
      </c>
      <c r="P356" s="15">
        <v>42289</v>
      </c>
      <c r="Q356" s="12" t="s">
        <v>1574</v>
      </c>
    </row>
    <row r="357" spans="1:17" ht="14.25" x14ac:dyDescent="0.2">
      <c r="A357" s="12" t="s">
        <v>1703</v>
      </c>
      <c r="B357" s="13" t="s">
        <v>1565</v>
      </c>
      <c r="C357" s="12" t="s">
        <v>1019</v>
      </c>
      <c r="D357" s="12" t="s">
        <v>1584</v>
      </c>
      <c r="E357" s="12" t="s">
        <v>1567</v>
      </c>
      <c r="F357" s="12" t="s">
        <v>1568</v>
      </c>
      <c r="G357" s="12" t="s">
        <v>1582</v>
      </c>
      <c r="H357" s="12" t="s">
        <v>1567</v>
      </c>
      <c r="I357" s="12" t="s">
        <v>1567</v>
      </c>
      <c r="J357" s="13" t="s">
        <v>1567</v>
      </c>
      <c r="K357" s="13" t="s">
        <v>1579</v>
      </c>
      <c r="L357" s="14">
        <v>386.66</v>
      </c>
      <c r="M357" s="12" t="s">
        <v>1571</v>
      </c>
      <c r="N357" s="13" t="s">
        <v>1572</v>
      </c>
      <c r="O357" s="13" t="s">
        <v>1753</v>
      </c>
      <c r="P357" s="15">
        <v>42289</v>
      </c>
      <c r="Q357" s="12" t="s">
        <v>1574</v>
      </c>
    </row>
    <row r="358" spans="1:17" ht="14.25" x14ac:dyDescent="0.2">
      <c r="A358" s="12" t="s">
        <v>1712</v>
      </c>
      <c r="B358" s="13" t="s">
        <v>1565</v>
      </c>
      <c r="C358" s="12" t="s">
        <v>1019</v>
      </c>
      <c r="D358" s="12" t="s">
        <v>1566</v>
      </c>
      <c r="E358" s="12" t="s">
        <v>1567</v>
      </c>
      <c r="F358" s="12" t="s">
        <v>1568</v>
      </c>
      <c r="G358" s="12" t="s">
        <v>1569</v>
      </c>
      <c r="H358" s="12" t="s">
        <v>1567</v>
      </c>
      <c r="I358" s="12" t="s">
        <v>1567</v>
      </c>
      <c r="J358" s="13" t="s">
        <v>1567</v>
      </c>
      <c r="K358" s="13" t="s">
        <v>1570</v>
      </c>
      <c r="L358" s="14">
        <v>724.26</v>
      </c>
      <c r="M358" s="12" t="s">
        <v>1571</v>
      </c>
      <c r="N358" s="13" t="s">
        <v>1572</v>
      </c>
      <c r="O358" s="13" t="s">
        <v>1715</v>
      </c>
      <c r="P358" s="15">
        <v>42226</v>
      </c>
      <c r="Q358" s="12" t="s">
        <v>1574</v>
      </c>
    </row>
    <row r="359" spans="1:17" ht="14.25" x14ac:dyDescent="0.2">
      <c r="A359" s="12" t="s">
        <v>1754</v>
      </c>
      <c r="B359" s="13" t="s">
        <v>1565</v>
      </c>
      <c r="C359" s="12" t="s">
        <v>1019</v>
      </c>
      <c r="D359" s="12" t="s">
        <v>1584</v>
      </c>
      <c r="E359" s="12" t="s">
        <v>1567</v>
      </c>
      <c r="F359" s="12" t="s">
        <v>1568</v>
      </c>
      <c r="G359" s="12" t="s">
        <v>1710</v>
      </c>
      <c r="H359" s="12" t="s">
        <v>1567</v>
      </c>
      <c r="I359" s="12" t="s">
        <v>1567</v>
      </c>
      <c r="J359" s="13" t="s">
        <v>1567</v>
      </c>
      <c r="K359" s="13" t="s">
        <v>1652</v>
      </c>
      <c r="L359" s="14">
        <v>509.01</v>
      </c>
      <c r="M359" s="12" t="s">
        <v>1571</v>
      </c>
      <c r="N359" s="13" t="s">
        <v>1572</v>
      </c>
      <c r="O359" s="13" t="s">
        <v>1755</v>
      </c>
      <c r="P359" s="15">
        <v>42226</v>
      </c>
      <c r="Q359" s="12" t="s">
        <v>1574</v>
      </c>
    </row>
    <row r="360" spans="1:17" ht="14.25" x14ac:dyDescent="0.2">
      <c r="A360" s="12" t="s">
        <v>1754</v>
      </c>
      <c r="B360" s="13" t="s">
        <v>1565</v>
      </c>
      <c r="C360" s="12" t="s">
        <v>1019</v>
      </c>
      <c r="D360" s="12" t="s">
        <v>1584</v>
      </c>
      <c r="E360" s="12" t="s">
        <v>1567</v>
      </c>
      <c r="F360" s="12" t="s">
        <v>1568</v>
      </c>
      <c r="G360" s="12" t="s">
        <v>1710</v>
      </c>
      <c r="H360" s="12" t="s">
        <v>1567</v>
      </c>
      <c r="I360" s="12" t="s">
        <v>1567</v>
      </c>
      <c r="J360" s="13" t="s">
        <v>1567</v>
      </c>
      <c r="K360" s="13" t="s">
        <v>1652</v>
      </c>
      <c r="L360" s="14">
        <v>497.2</v>
      </c>
      <c r="M360" s="12" t="s">
        <v>1571</v>
      </c>
      <c r="N360" s="13" t="s">
        <v>1572</v>
      </c>
      <c r="O360" s="13" t="s">
        <v>1756</v>
      </c>
      <c r="P360" s="15">
        <v>42226</v>
      </c>
      <c r="Q360" s="12" t="s">
        <v>1574</v>
      </c>
    </row>
    <row r="361" spans="1:17" ht="14.25" x14ac:dyDescent="0.2">
      <c r="A361" s="12" t="s">
        <v>1754</v>
      </c>
      <c r="B361" s="13" t="s">
        <v>1565</v>
      </c>
      <c r="C361" s="12" t="s">
        <v>1019</v>
      </c>
      <c r="D361" s="12" t="s">
        <v>1566</v>
      </c>
      <c r="E361" s="12" t="s">
        <v>1567</v>
      </c>
      <c r="F361" s="12" t="s">
        <v>1568</v>
      </c>
      <c r="G361" s="12" t="s">
        <v>1665</v>
      </c>
      <c r="H361" s="12" t="s">
        <v>1567</v>
      </c>
      <c r="I361" s="12" t="s">
        <v>1567</v>
      </c>
      <c r="J361" s="13" t="s">
        <v>1567</v>
      </c>
      <c r="K361" s="13" t="s">
        <v>1579</v>
      </c>
      <c r="L361" s="14">
        <v>438.42</v>
      </c>
      <c r="M361" s="12" t="s">
        <v>1571</v>
      </c>
      <c r="N361" s="13" t="s">
        <v>1572</v>
      </c>
      <c r="O361" s="13" t="s">
        <v>1757</v>
      </c>
      <c r="P361" s="15">
        <v>42226</v>
      </c>
      <c r="Q361" s="12" t="s">
        <v>1574</v>
      </c>
    </row>
    <row r="362" spans="1:17" ht="14.25" x14ac:dyDescent="0.2">
      <c r="A362" s="12" t="s">
        <v>1754</v>
      </c>
      <c r="B362" s="13" t="s">
        <v>1565</v>
      </c>
      <c r="C362" s="12" t="s">
        <v>1019</v>
      </c>
      <c r="D362" s="12" t="s">
        <v>1581</v>
      </c>
      <c r="E362" s="12" t="s">
        <v>1567</v>
      </c>
      <c r="F362" s="12" t="s">
        <v>1568</v>
      </c>
      <c r="G362" s="12" t="s">
        <v>1582</v>
      </c>
      <c r="H362" s="12" t="s">
        <v>1567</v>
      </c>
      <c r="I362" s="12" t="s">
        <v>1567</v>
      </c>
      <c r="J362" s="13" t="s">
        <v>1567</v>
      </c>
      <c r="K362" s="13" t="s">
        <v>1579</v>
      </c>
      <c r="L362" s="14">
        <v>419.40000000000003</v>
      </c>
      <c r="M362" s="12" t="s">
        <v>1571</v>
      </c>
      <c r="N362" s="13" t="s">
        <v>1572</v>
      </c>
      <c r="O362" s="13" t="s">
        <v>1758</v>
      </c>
      <c r="P362" s="15">
        <v>42226</v>
      </c>
      <c r="Q362" s="12" t="s">
        <v>1574</v>
      </c>
    </row>
    <row r="363" spans="1:17" ht="14.25" x14ac:dyDescent="0.2">
      <c r="A363" s="12" t="s">
        <v>1754</v>
      </c>
      <c r="B363" s="13" t="s">
        <v>1565</v>
      </c>
      <c r="C363" s="12" t="s">
        <v>1019</v>
      </c>
      <c r="D363" s="12" t="s">
        <v>1584</v>
      </c>
      <c r="E363" s="12" t="s">
        <v>1567</v>
      </c>
      <c r="F363" s="12" t="s">
        <v>1568</v>
      </c>
      <c r="G363" s="12" t="s">
        <v>1710</v>
      </c>
      <c r="H363" s="12" t="s">
        <v>1567</v>
      </c>
      <c r="I363" s="12" t="s">
        <v>1567</v>
      </c>
      <c r="J363" s="13" t="s">
        <v>1567</v>
      </c>
      <c r="K363" s="13" t="s">
        <v>1652</v>
      </c>
      <c r="L363" s="14">
        <v>387.01</v>
      </c>
      <c r="M363" s="12" t="s">
        <v>1571</v>
      </c>
      <c r="N363" s="13" t="s">
        <v>1572</v>
      </c>
      <c r="O363" s="13" t="s">
        <v>1759</v>
      </c>
      <c r="P363" s="15">
        <v>42226</v>
      </c>
      <c r="Q363" s="12" t="s">
        <v>1574</v>
      </c>
    </row>
    <row r="364" spans="1:17" ht="14.25" x14ac:dyDescent="0.2">
      <c r="A364" s="12" t="s">
        <v>1754</v>
      </c>
      <c r="B364" s="13" t="s">
        <v>1565</v>
      </c>
      <c r="C364" s="12" t="s">
        <v>1019</v>
      </c>
      <c r="D364" s="12" t="s">
        <v>1591</v>
      </c>
      <c r="E364" s="12" t="s">
        <v>1567</v>
      </c>
      <c r="F364" s="12" t="s">
        <v>1568</v>
      </c>
      <c r="G364" s="12" t="s">
        <v>1582</v>
      </c>
      <c r="H364" s="12" t="s">
        <v>1567</v>
      </c>
      <c r="I364" s="12" t="s">
        <v>1567</v>
      </c>
      <c r="J364" s="13" t="s">
        <v>1567</v>
      </c>
      <c r="K364" s="13" t="s">
        <v>1579</v>
      </c>
      <c r="L364" s="14">
        <v>238.01</v>
      </c>
      <c r="M364" s="12" t="s">
        <v>1571</v>
      </c>
      <c r="N364" s="13" t="s">
        <v>1572</v>
      </c>
      <c r="O364" s="13" t="s">
        <v>1760</v>
      </c>
      <c r="P364" s="15">
        <v>42226</v>
      </c>
      <c r="Q364" s="12" t="s">
        <v>1574</v>
      </c>
    </row>
    <row r="365" spans="1:17" ht="14.25" x14ac:dyDescent="0.2">
      <c r="A365" s="12" t="s">
        <v>1754</v>
      </c>
      <c r="B365" s="13" t="s">
        <v>1565</v>
      </c>
      <c r="C365" s="12" t="s">
        <v>1019</v>
      </c>
      <c r="D365" s="12" t="s">
        <v>1584</v>
      </c>
      <c r="E365" s="12" t="s">
        <v>1567</v>
      </c>
      <c r="F365" s="12" t="s">
        <v>1568</v>
      </c>
      <c r="G365" s="12" t="s">
        <v>1582</v>
      </c>
      <c r="H365" s="12" t="s">
        <v>1567</v>
      </c>
      <c r="I365" s="12" t="s">
        <v>1567</v>
      </c>
      <c r="J365" s="13" t="s">
        <v>1567</v>
      </c>
      <c r="K365" s="13" t="s">
        <v>1579</v>
      </c>
      <c r="L365" s="14">
        <v>62.17</v>
      </c>
      <c r="M365" s="12" t="s">
        <v>1571</v>
      </c>
      <c r="N365" s="13" t="s">
        <v>1572</v>
      </c>
      <c r="O365" s="13" t="s">
        <v>1761</v>
      </c>
      <c r="P365" s="15">
        <v>42226</v>
      </c>
      <c r="Q365" s="12" t="s">
        <v>1574</v>
      </c>
    </row>
    <row r="366" spans="1:17" ht="14.25" x14ac:dyDescent="0.2">
      <c r="A366" s="12" t="s">
        <v>1754</v>
      </c>
      <c r="B366" s="13" t="s">
        <v>1565</v>
      </c>
      <c r="C366" s="12" t="s">
        <v>1019</v>
      </c>
      <c r="D366" s="12" t="s">
        <v>1584</v>
      </c>
      <c r="E366" s="12" t="s">
        <v>1567</v>
      </c>
      <c r="F366" s="12" t="s">
        <v>1568</v>
      </c>
      <c r="G366" s="12" t="s">
        <v>1710</v>
      </c>
      <c r="H366" s="12" t="s">
        <v>1567</v>
      </c>
      <c r="I366" s="12" t="s">
        <v>1567</v>
      </c>
      <c r="J366" s="13" t="s">
        <v>1567</v>
      </c>
      <c r="K366" s="13" t="s">
        <v>1652</v>
      </c>
      <c r="L366" s="14">
        <v>35</v>
      </c>
      <c r="M366" s="12" t="s">
        <v>1571</v>
      </c>
      <c r="N366" s="13" t="s">
        <v>1572</v>
      </c>
      <c r="O366" s="13" t="s">
        <v>1762</v>
      </c>
      <c r="P366" s="15">
        <v>42226</v>
      </c>
      <c r="Q366" s="12" t="s">
        <v>1574</v>
      </c>
    </row>
    <row r="367" spans="1:17" ht="14.25" x14ac:dyDescent="0.2">
      <c r="A367" s="12" t="s">
        <v>1763</v>
      </c>
      <c r="B367" s="13" t="s">
        <v>1565</v>
      </c>
      <c r="C367" s="12" t="s">
        <v>1019</v>
      </c>
      <c r="D367" s="12" t="s">
        <v>1566</v>
      </c>
      <c r="E367" s="12" t="s">
        <v>1567</v>
      </c>
      <c r="F367" s="12" t="s">
        <v>1568</v>
      </c>
      <c r="G367" s="12" t="s">
        <v>1569</v>
      </c>
      <c r="H367" s="12" t="s">
        <v>1567</v>
      </c>
      <c r="I367" s="12" t="s">
        <v>1567</v>
      </c>
      <c r="J367" s="13" t="s">
        <v>1567</v>
      </c>
      <c r="K367" s="13" t="s">
        <v>1570</v>
      </c>
      <c r="L367" s="14">
        <v>-320.41000000000003</v>
      </c>
      <c r="M367" s="12" t="s">
        <v>1571</v>
      </c>
      <c r="N367" s="13" t="s">
        <v>1572</v>
      </c>
      <c r="O367" s="13" t="s">
        <v>1714</v>
      </c>
      <c r="P367" s="15">
        <v>42257</v>
      </c>
      <c r="Q367" s="12" t="s">
        <v>1574</v>
      </c>
    </row>
    <row r="368" spans="1:17" ht="14.25" x14ac:dyDescent="0.2">
      <c r="A368" s="12" t="s">
        <v>1763</v>
      </c>
      <c r="B368" s="13" t="s">
        <v>1565</v>
      </c>
      <c r="C368" s="12" t="s">
        <v>1019</v>
      </c>
      <c r="D368" s="12" t="s">
        <v>1566</v>
      </c>
      <c r="E368" s="12" t="s">
        <v>1567</v>
      </c>
      <c r="F368" s="12" t="s">
        <v>1568</v>
      </c>
      <c r="G368" s="12" t="s">
        <v>1569</v>
      </c>
      <c r="H368" s="12" t="s">
        <v>1567</v>
      </c>
      <c r="I368" s="12" t="s">
        <v>1567</v>
      </c>
      <c r="J368" s="13" t="s">
        <v>1567</v>
      </c>
      <c r="K368" s="13" t="s">
        <v>1570</v>
      </c>
      <c r="L368" s="14">
        <v>1521.16</v>
      </c>
      <c r="M368" s="12" t="s">
        <v>1571</v>
      </c>
      <c r="N368" s="13" t="s">
        <v>1572</v>
      </c>
      <c r="O368" s="13" t="s">
        <v>1567</v>
      </c>
      <c r="P368" s="15">
        <v>42257</v>
      </c>
      <c r="Q368" s="12" t="s">
        <v>1574</v>
      </c>
    </row>
    <row r="369" spans="1:17" ht="14.25" x14ac:dyDescent="0.2">
      <c r="A369" s="12" t="s">
        <v>1763</v>
      </c>
      <c r="B369" s="13" t="s">
        <v>1565</v>
      </c>
      <c r="C369" s="12" t="s">
        <v>1019</v>
      </c>
      <c r="D369" s="12" t="s">
        <v>1566</v>
      </c>
      <c r="E369" s="12" t="s">
        <v>1567</v>
      </c>
      <c r="F369" s="12" t="s">
        <v>1568</v>
      </c>
      <c r="G369" s="12" t="s">
        <v>1569</v>
      </c>
      <c r="H369" s="12" t="s">
        <v>1567</v>
      </c>
      <c r="I369" s="12" t="s">
        <v>1567</v>
      </c>
      <c r="J369" s="13" t="s">
        <v>1567</v>
      </c>
      <c r="K369" s="13" t="s">
        <v>1600</v>
      </c>
      <c r="L369" s="14">
        <v>1133.5</v>
      </c>
      <c r="M369" s="12" t="s">
        <v>1571</v>
      </c>
      <c r="N369" s="13" t="s">
        <v>1572</v>
      </c>
      <c r="O369" s="13" t="s">
        <v>1764</v>
      </c>
      <c r="P369" s="15">
        <v>42257</v>
      </c>
      <c r="Q369" s="12" t="s">
        <v>1574</v>
      </c>
    </row>
    <row r="370" spans="1:17" ht="14.25" x14ac:dyDescent="0.2">
      <c r="A370" s="12" t="s">
        <v>1763</v>
      </c>
      <c r="B370" s="13" t="s">
        <v>1565</v>
      </c>
      <c r="C370" s="12" t="s">
        <v>1019</v>
      </c>
      <c r="D370" s="12" t="s">
        <v>1566</v>
      </c>
      <c r="E370" s="12" t="s">
        <v>1567</v>
      </c>
      <c r="F370" s="12" t="s">
        <v>1568</v>
      </c>
      <c r="G370" s="12" t="s">
        <v>1569</v>
      </c>
      <c r="H370" s="12" t="s">
        <v>1567</v>
      </c>
      <c r="I370" s="12" t="s">
        <v>1567</v>
      </c>
      <c r="J370" s="13" t="s">
        <v>1567</v>
      </c>
      <c r="K370" s="13" t="s">
        <v>1570</v>
      </c>
      <c r="L370" s="14">
        <v>778.27</v>
      </c>
      <c r="M370" s="12" t="s">
        <v>1571</v>
      </c>
      <c r="N370" s="13" t="s">
        <v>1572</v>
      </c>
      <c r="O370" s="13" t="s">
        <v>1715</v>
      </c>
      <c r="P370" s="15">
        <v>42257</v>
      </c>
      <c r="Q370" s="12" t="s">
        <v>1574</v>
      </c>
    </row>
    <row r="371" spans="1:17" ht="14.25" x14ac:dyDescent="0.2">
      <c r="A371" s="12" t="s">
        <v>1763</v>
      </c>
      <c r="B371" s="13" t="s">
        <v>1565</v>
      </c>
      <c r="C371" s="12" t="s">
        <v>1019</v>
      </c>
      <c r="D371" s="12" t="s">
        <v>1566</v>
      </c>
      <c r="E371" s="12" t="s">
        <v>1567</v>
      </c>
      <c r="F371" s="12" t="s">
        <v>1568</v>
      </c>
      <c r="G371" s="12" t="s">
        <v>1569</v>
      </c>
      <c r="H371" s="12" t="s">
        <v>1567</v>
      </c>
      <c r="I371" s="12" t="s">
        <v>1567</v>
      </c>
      <c r="J371" s="13" t="s">
        <v>1567</v>
      </c>
      <c r="K371" s="13" t="s">
        <v>1570</v>
      </c>
      <c r="L371" s="14">
        <v>549.48</v>
      </c>
      <c r="M371" s="12" t="s">
        <v>1571</v>
      </c>
      <c r="N371" s="13" t="s">
        <v>1572</v>
      </c>
      <c r="O371" s="13" t="s">
        <v>1715</v>
      </c>
      <c r="P371" s="15">
        <v>42257</v>
      </c>
      <c r="Q371" s="12" t="s">
        <v>1574</v>
      </c>
    </row>
    <row r="372" spans="1:17" ht="14.25" x14ac:dyDescent="0.2">
      <c r="A372" s="12" t="s">
        <v>1763</v>
      </c>
      <c r="B372" s="13" t="s">
        <v>1565</v>
      </c>
      <c r="C372" s="12" t="s">
        <v>1019</v>
      </c>
      <c r="D372" s="12" t="s">
        <v>1566</v>
      </c>
      <c r="E372" s="12" t="s">
        <v>1567</v>
      </c>
      <c r="F372" s="12" t="s">
        <v>1568</v>
      </c>
      <c r="G372" s="12" t="s">
        <v>1569</v>
      </c>
      <c r="H372" s="12" t="s">
        <v>1567</v>
      </c>
      <c r="I372" s="12" t="s">
        <v>1567</v>
      </c>
      <c r="J372" s="13" t="s">
        <v>1567</v>
      </c>
      <c r="K372" s="13" t="s">
        <v>1575</v>
      </c>
      <c r="L372" s="14">
        <v>531.97</v>
      </c>
      <c r="M372" s="12" t="s">
        <v>1571</v>
      </c>
      <c r="N372" s="13" t="s">
        <v>1572</v>
      </c>
      <c r="O372" s="13" t="s">
        <v>1765</v>
      </c>
      <c r="P372" s="15">
        <v>42257</v>
      </c>
      <c r="Q372" s="12" t="s">
        <v>1574</v>
      </c>
    </row>
    <row r="373" spans="1:17" ht="14.25" x14ac:dyDescent="0.2">
      <c r="A373" s="12" t="s">
        <v>1763</v>
      </c>
      <c r="B373" s="13" t="s">
        <v>1565</v>
      </c>
      <c r="C373" s="12" t="s">
        <v>1019</v>
      </c>
      <c r="D373" s="12" t="s">
        <v>1566</v>
      </c>
      <c r="E373" s="12" t="s">
        <v>1567</v>
      </c>
      <c r="F373" s="12" t="s">
        <v>1568</v>
      </c>
      <c r="G373" s="12" t="s">
        <v>1569</v>
      </c>
      <c r="H373" s="12" t="s">
        <v>1567</v>
      </c>
      <c r="I373" s="12" t="s">
        <v>1567</v>
      </c>
      <c r="J373" s="13" t="s">
        <v>1567</v>
      </c>
      <c r="K373" s="13" t="s">
        <v>1570</v>
      </c>
      <c r="L373" s="14">
        <v>378.24</v>
      </c>
      <c r="M373" s="12" t="s">
        <v>1571</v>
      </c>
      <c r="N373" s="13" t="s">
        <v>1572</v>
      </c>
      <c r="O373" s="13" t="s">
        <v>1766</v>
      </c>
      <c r="P373" s="15">
        <v>42257</v>
      </c>
      <c r="Q373" s="12" t="s">
        <v>1574</v>
      </c>
    </row>
    <row r="374" spans="1:17" ht="14.25" x14ac:dyDescent="0.2">
      <c r="A374" s="12" t="s">
        <v>1763</v>
      </c>
      <c r="B374" s="13" t="s">
        <v>1565</v>
      </c>
      <c r="C374" s="12" t="s">
        <v>1019</v>
      </c>
      <c r="D374" s="12" t="s">
        <v>1566</v>
      </c>
      <c r="E374" s="12" t="s">
        <v>1567</v>
      </c>
      <c r="F374" s="12" t="s">
        <v>1568</v>
      </c>
      <c r="G374" s="12" t="s">
        <v>1569</v>
      </c>
      <c r="H374" s="12" t="s">
        <v>1567</v>
      </c>
      <c r="I374" s="12" t="s">
        <v>1567</v>
      </c>
      <c r="J374" s="13" t="s">
        <v>1567</v>
      </c>
      <c r="K374" s="13" t="s">
        <v>1570</v>
      </c>
      <c r="L374" s="14">
        <v>334.73</v>
      </c>
      <c r="M374" s="12" t="s">
        <v>1571</v>
      </c>
      <c r="N374" s="13" t="s">
        <v>1572</v>
      </c>
      <c r="O374" s="13" t="s">
        <v>1715</v>
      </c>
      <c r="P374" s="15">
        <v>42257</v>
      </c>
      <c r="Q374" s="12" t="s">
        <v>1574</v>
      </c>
    </row>
    <row r="375" spans="1:17" ht="14.25" x14ac:dyDescent="0.2">
      <c r="A375" s="12" t="s">
        <v>1739</v>
      </c>
      <c r="B375" s="13" t="s">
        <v>1565</v>
      </c>
      <c r="C375" s="12" t="s">
        <v>1019</v>
      </c>
      <c r="D375" s="12" t="s">
        <v>1566</v>
      </c>
      <c r="E375" s="12" t="s">
        <v>1567</v>
      </c>
      <c r="F375" s="12" t="s">
        <v>1568</v>
      </c>
      <c r="G375" s="12" t="s">
        <v>1665</v>
      </c>
      <c r="H375" s="12" t="s">
        <v>1567</v>
      </c>
      <c r="I375" s="12" t="s">
        <v>1567</v>
      </c>
      <c r="J375" s="13" t="s">
        <v>1567</v>
      </c>
      <c r="K375" s="13" t="s">
        <v>1579</v>
      </c>
      <c r="L375" s="14">
        <v>319</v>
      </c>
      <c r="M375" s="12" t="s">
        <v>1571</v>
      </c>
      <c r="N375" s="13" t="s">
        <v>1572</v>
      </c>
      <c r="O375" s="13" t="s">
        <v>1767</v>
      </c>
      <c r="P375" s="15">
        <v>42257</v>
      </c>
      <c r="Q375" s="12" t="s">
        <v>1574</v>
      </c>
    </row>
    <row r="376" spans="1:17" ht="14.25" x14ac:dyDescent="0.2">
      <c r="A376" s="12" t="s">
        <v>1739</v>
      </c>
      <c r="B376" s="13" t="s">
        <v>1565</v>
      </c>
      <c r="C376" s="12" t="s">
        <v>1019</v>
      </c>
      <c r="D376" s="12" t="s">
        <v>1591</v>
      </c>
      <c r="E376" s="12" t="s">
        <v>1567</v>
      </c>
      <c r="F376" s="12" t="s">
        <v>1568</v>
      </c>
      <c r="G376" s="12" t="s">
        <v>1729</v>
      </c>
      <c r="H376" s="12" t="s">
        <v>1567</v>
      </c>
      <c r="I376" s="12" t="s">
        <v>1567</v>
      </c>
      <c r="J376" s="13" t="s">
        <v>1567</v>
      </c>
      <c r="K376" s="13" t="s">
        <v>1579</v>
      </c>
      <c r="L376" s="14">
        <v>353.92</v>
      </c>
      <c r="M376" s="12" t="s">
        <v>1571</v>
      </c>
      <c r="N376" s="13" t="s">
        <v>1572</v>
      </c>
      <c r="O376" s="13" t="s">
        <v>1768</v>
      </c>
      <c r="P376" s="15">
        <v>42257</v>
      </c>
      <c r="Q376" s="12" t="s">
        <v>1574</v>
      </c>
    </row>
    <row r="377" spans="1:17" ht="14.25" x14ac:dyDescent="0.2">
      <c r="A377" s="12" t="s">
        <v>1763</v>
      </c>
      <c r="B377" s="13" t="s">
        <v>1565</v>
      </c>
      <c r="C377" s="12" t="s">
        <v>1019</v>
      </c>
      <c r="D377" s="12" t="s">
        <v>1566</v>
      </c>
      <c r="E377" s="12" t="s">
        <v>1567</v>
      </c>
      <c r="F377" s="12" t="s">
        <v>1568</v>
      </c>
      <c r="G377" s="12" t="s">
        <v>1569</v>
      </c>
      <c r="H377" s="12" t="s">
        <v>1567</v>
      </c>
      <c r="I377" s="12" t="s">
        <v>1567</v>
      </c>
      <c r="J377" s="13" t="s">
        <v>1567</v>
      </c>
      <c r="K377" s="13" t="s">
        <v>1570</v>
      </c>
      <c r="L377" s="14">
        <v>-21.76</v>
      </c>
      <c r="M377" s="12" t="s">
        <v>1571</v>
      </c>
      <c r="N377" s="13" t="s">
        <v>1572</v>
      </c>
      <c r="O377" s="13" t="s">
        <v>1698</v>
      </c>
      <c r="P377" s="15">
        <v>42257</v>
      </c>
      <c r="Q377" s="12" t="s">
        <v>1574</v>
      </c>
    </row>
    <row r="378" spans="1:17" ht="14.25" x14ac:dyDescent="0.2">
      <c r="A378" s="12" t="s">
        <v>1763</v>
      </c>
      <c r="B378" s="13" t="s">
        <v>1565</v>
      </c>
      <c r="C378" s="12" t="s">
        <v>1019</v>
      </c>
      <c r="D378" s="12" t="s">
        <v>1566</v>
      </c>
      <c r="E378" s="12" t="s">
        <v>1567</v>
      </c>
      <c r="F378" s="12" t="s">
        <v>1568</v>
      </c>
      <c r="G378" s="12" t="s">
        <v>1569</v>
      </c>
      <c r="H378" s="12" t="s">
        <v>1567</v>
      </c>
      <c r="I378" s="12" t="s">
        <v>1567</v>
      </c>
      <c r="J378" s="13" t="s">
        <v>1567</v>
      </c>
      <c r="K378" s="13" t="s">
        <v>1570</v>
      </c>
      <c r="L378" s="14">
        <v>14.63</v>
      </c>
      <c r="M378" s="12" t="s">
        <v>1571</v>
      </c>
      <c r="N378" s="13" t="s">
        <v>1572</v>
      </c>
      <c r="O378" s="13" t="s">
        <v>1698</v>
      </c>
      <c r="P378" s="15">
        <v>42257</v>
      </c>
      <c r="Q378" s="12" t="s">
        <v>1574</v>
      </c>
    </row>
    <row r="379" spans="1:17" ht="14.25" x14ac:dyDescent="0.2">
      <c r="A379" s="12" t="s">
        <v>1763</v>
      </c>
      <c r="B379" s="13" t="s">
        <v>1565</v>
      </c>
      <c r="C379" s="12" t="s">
        <v>1019</v>
      </c>
      <c r="D379" s="12" t="s">
        <v>1566</v>
      </c>
      <c r="E379" s="12" t="s">
        <v>1567</v>
      </c>
      <c r="F379" s="12" t="s">
        <v>1568</v>
      </c>
      <c r="G379" s="12" t="s">
        <v>1569</v>
      </c>
      <c r="H379" s="12" t="s">
        <v>1567</v>
      </c>
      <c r="I379" s="12" t="s">
        <v>1567</v>
      </c>
      <c r="J379" s="13" t="s">
        <v>1567</v>
      </c>
      <c r="K379" s="13" t="s">
        <v>1570</v>
      </c>
      <c r="L379" s="14">
        <v>21.34</v>
      </c>
      <c r="M379" s="12" t="s">
        <v>1571</v>
      </c>
      <c r="N379" s="13" t="s">
        <v>1572</v>
      </c>
      <c r="O379" s="13" t="s">
        <v>1698</v>
      </c>
      <c r="P379" s="15">
        <v>42257</v>
      </c>
      <c r="Q379" s="12" t="s">
        <v>1574</v>
      </c>
    </row>
    <row r="380" spans="1:17" ht="14.25" x14ac:dyDescent="0.2">
      <c r="A380" s="12" t="s">
        <v>1763</v>
      </c>
      <c r="B380" s="13" t="s">
        <v>1565</v>
      </c>
      <c r="C380" s="12" t="s">
        <v>1019</v>
      </c>
      <c r="D380" s="12" t="s">
        <v>1566</v>
      </c>
      <c r="E380" s="12" t="s">
        <v>1567</v>
      </c>
      <c r="F380" s="12" t="s">
        <v>1568</v>
      </c>
      <c r="G380" s="12" t="s">
        <v>1569</v>
      </c>
      <c r="H380" s="12" t="s">
        <v>1567</v>
      </c>
      <c r="I380" s="12" t="s">
        <v>1567</v>
      </c>
      <c r="J380" s="13" t="s">
        <v>1567</v>
      </c>
      <c r="K380" s="13" t="s">
        <v>1570</v>
      </c>
      <c r="L380" s="14">
        <v>21.76</v>
      </c>
      <c r="M380" s="12" t="s">
        <v>1571</v>
      </c>
      <c r="N380" s="13" t="s">
        <v>1572</v>
      </c>
      <c r="O380" s="13" t="s">
        <v>1698</v>
      </c>
      <c r="P380" s="15">
        <v>42257</v>
      </c>
      <c r="Q380" s="12" t="s">
        <v>1574</v>
      </c>
    </row>
    <row r="381" spans="1:17" ht="14.25" x14ac:dyDescent="0.2">
      <c r="A381" s="12" t="s">
        <v>1763</v>
      </c>
      <c r="B381" s="13" t="s">
        <v>1565</v>
      </c>
      <c r="C381" s="12" t="s">
        <v>1019</v>
      </c>
      <c r="D381" s="12" t="s">
        <v>1566</v>
      </c>
      <c r="E381" s="12" t="s">
        <v>1567</v>
      </c>
      <c r="F381" s="12" t="s">
        <v>1568</v>
      </c>
      <c r="G381" s="12" t="s">
        <v>1569</v>
      </c>
      <c r="H381" s="12" t="s">
        <v>1567</v>
      </c>
      <c r="I381" s="12" t="s">
        <v>1567</v>
      </c>
      <c r="J381" s="13" t="s">
        <v>1567</v>
      </c>
      <c r="K381" s="13" t="s">
        <v>1570</v>
      </c>
      <c r="L381" s="14">
        <v>25.62</v>
      </c>
      <c r="M381" s="12" t="s">
        <v>1571</v>
      </c>
      <c r="N381" s="13" t="s">
        <v>1572</v>
      </c>
      <c r="O381" s="13" t="s">
        <v>1694</v>
      </c>
      <c r="P381" s="15">
        <v>42257</v>
      </c>
      <c r="Q381" s="12" t="s">
        <v>1574</v>
      </c>
    </row>
    <row r="382" spans="1:17" ht="14.25" x14ac:dyDescent="0.2">
      <c r="A382" s="12" t="s">
        <v>1763</v>
      </c>
      <c r="B382" s="13" t="s">
        <v>1565</v>
      </c>
      <c r="C382" s="12" t="s">
        <v>1019</v>
      </c>
      <c r="D382" s="12" t="s">
        <v>1566</v>
      </c>
      <c r="E382" s="12" t="s">
        <v>1567</v>
      </c>
      <c r="F382" s="12" t="s">
        <v>1568</v>
      </c>
      <c r="G382" s="12" t="s">
        <v>1569</v>
      </c>
      <c r="H382" s="12" t="s">
        <v>1567</v>
      </c>
      <c r="I382" s="12" t="s">
        <v>1567</v>
      </c>
      <c r="J382" s="13" t="s">
        <v>1567</v>
      </c>
      <c r="K382" s="13" t="s">
        <v>1575</v>
      </c>
      <c r="L382" s="14">
        <v>36.06</v>
      </c>
      <c r="M382" s="12" t="s">
        <v>1571</v>
      </c>
      <c r="N382" s="13" t="s">
        <v>1572</v>
      </c>
      <c r="O382" s="13" t="s">
        <v>1694</v>
      </c>
      <c r="P382" s="15">
        <v>42257</v>
      </c>
      <c r="Q382" s="12" t="s">
        <v>1574</v>
      </c>
    </row>
    <row r="383" spans="1:17" ht="14.25" x14ac:dyDescent="0.2">
      <c r="A383" s="12" t="s">
        <v>1763</v>
      </c>
      <c r="B383" s="13" t="s">
        <v>1565</v>
      </c>
      <c r="C383" s="12" t="s">
        <v>1019</v>
      </c>
      <c r="D383" s="12" t="s">
        <v>1566</v>
      </c>
      <c r="E383" s="12" t="s">
        <v>1567</v>
      </c>
      <c r="F383" s="12" t="s">
        <v>1568</v>
      </c>
      <c r="G383" s="12" t="s">
        <v>1569</v>
      </c>
      <c r="H383" s="12" t="s">
        <v>1567</v>
      </c>
      <c r="I383" s="12" t="s">
        <v>1567</v>
      </c>
      <c r="J383" s="13" t="s">
        <v>1567</v>
      </c>
      <c r="K383" s="13" t="s">
        <v>1570</v>
      </c>
      <c r="L383" s="14">
        <v>44.95</v>
      </c>
      <c r="M383" s="12" t="s">
        <v>1571</v>
      </c>
      <c r="N383" s="13" t="s">
        <v>1572</v>
      </c>
      <c r="O383" s="13" t="s">
        <v>1733</v>
      </c>
      <c r="P383" s="15">
        <v>42257</v>
      </c>
      <c r="Q383" s="12" t="s">
        <v>1574</v>
      </c>
    </row>
    <row r="384" spans="1:17" ht="14.25" x14ac:dyDescent="0.2">
      <c r="A384" s="12" t="s">
        <v>1763</v>
      </c>
      <c r="B384" s="13" t="s">
        <v>1565</v>
      </c>
      <c r="C384" s="12" t="s">
        <v>1019</v>
      </c>
      <c r="D384" s="12" t="s">
        <v>1566</v>
      </c>
      <c r="E384" s="12" t="s">
        <v>1567</v>
      </c>
      <c r="F384" s="12" t="s">
        <v>1568</v>
      </c>
      <c r="G384" s="12" t="s">
        <v>1769</v>
      </c>
      <c r="H384" s="12" t="s">
        <v>1567</v>
      </c>
      <c r="I384" s="12" t="s">
        <v>1567</v>
      </c>
      <c r="J384" s="13" t="s">
        <v>1567</v>
      </c>
      <c r="K384" s="13" t="s">
        <v>1770</v>
      </c>
      <c r="L384" s="14">
        <v>48.78</v>
      </c>
      <c r="M384" s="12" t="s">
        <v>1571</v>
      </c>
      <c r="N384" s="13" t="s">
        <v>1572</v>
      </c>
      <c r="O384" s="13" t="s">
        <v>1771</v>
      </c>
      <c r="P384" s="15">
        <v>42257</v>
      </c>
      <c r="Q384" s="12" t="s">
        <v>1574</v>
      </c>
    </row>
    <row r="385" spans="1:17" ht="14.25" x14ac:dyDescent="0.2">
      <c r="A385" s="12" t="s">
        <v>1763</v>
      </c>
      <c r="B385" s="13" t="s">
        <v>1565</v>
      </c>
      <c r="C385" s="12" t="s">
        <v>1019</v>
      </c>
      <c r="D385" s="12" t="s">
        <v>1566</v>
      </c>
      <c r="E385" s="12" t="s">
        <v>1567</v>
      </c>
      <c r="F385" s="12" t="s">
        <v>1568</v>
      </c>
      <c r="G385" s="12" t="s">
        <v>1569</v>
      </c>
      <c r="H385" s="12" t="s">
        <v>1567</v>
      </c>
      <c r="I385" s="12" t="s">
        <v>1567</v>
      </c>
      <c r="J385" s="13" t="s">
        <v>1567</v>
      </c>
      <c r="K385" s="13" t="s">
        <v>1570</v>
      </c>
      <c r="L385" s="14">
        <v>53.49</v>
      </c>
      <c r="M385" s="12" t="s">
        <v>1571</v>
      </c>
      <c r="N385" s="13" t="s">
        <v>1572</v>
      </c>
      <c r="O385" s="13" t="s">
        <v>1772</v>
      </c>
      <c r="P385" s="15">
        <v>42257</v>
      </c>
      <c r="Q385" s="12" t="s">
        <v>1574</v>
      </c>
    </row>
    <row r="386" spans="1:17" ht="14.25" x14ac:dyDescent="0.2">
      <c r="A386" s="12" t="s">
        <v>1763</v>
      </c>
      <c r="B386" s="13" t="s">
        <v>1565</v>
      </c>
      <c r="C386" s="12" t="s">
        <v>1019</v>
      </c>
      <c r="D386" s="12" t="s">
        <v>1566</v>
      </c>
      <c r="E386" s="12" t="s">
        <v>1567</v>
      </c>
      <c r="F386" s="12" t="s">
        <v>1568</v>
      </c>
      <c r="G386" s="12" t="s">
        <v>1569</v>
      </c>
      <c r="H386" s="12" t="s">
        <v>1567</v>
      </c>
      <c r="I386" s="12" t="s">
        <v>1567</v>
      </c>
      <c r="J386" s="13" t="s">
        <v>1567</v>
      </c>
      <c r="K386" s="13" t="s">
        <v>1570</v>
      </c>
      <c r="L386" s="14">
        <v>58.28</v>
      </c>
      <c r="M386" s="12" t="s">
        <v>1571</v>
      </c>
      <c r="N386" s="13" t="s">
        <v>1572</v>
      </c>
      <c r="O386" s="13" t="s">
        <v>1701</v>
      </c>
      <c r="P386" s="15">
        <v>42257</v>
      </c>
      <c r="Q386" s="12" t="s">
        <v>1574</v>
      </c>
    </row>
    <row r="387" spans="1:17" ht="14.25" x14ac:dyDescent="0.2">
      <c r="A387" s="12" t="s">
        <v>1763</v>
      </c>
      <c r="B387" s="13" t="s">
        <v>1565</v>
      </c>
      <c r="C387" s="12" t="s">
        <v>1019</v>
      </c>
      <c r="D387" s="12" t="s">
        <v>1566</v>
      </c>
      <c r="E387" s="12" t="s">
        <v>1567</v>
      </c>
      <c r="F387" s="12" t="s">
        <v>1568</v>
      </c>
      <c r="G387" s="12" t="s">
        <v>1569</v>
      </c>
      <c r="H387" s="12" t="s">
        <v>1567</v>
      </c>
      <c r="I387" s="12" t="s">
        <v>1567</v>
      </c>
      <c r="J387" s="13" t="s">
        <v>1567</v>
      </c>
      <c r="K387" s="13" t="s">
        <v>1575</v>
      </c>
      <c r="L387" s="14">
        <v>94.350000000000009</v>
      </c>
      <c r="M387" s="12" t="s">
        <v>1571</v>
      </c>
      <c r="N387" s="13" t="s">
        <v>1572</v>
      </c>
      <c r="O387" s="13" t="s">
        <v>1765</v>
      </c>
      <c r="P387" s="15">
        <v>42257</v>
      </c>
      <c r="Q387" s="12" t="s">
        <v>1574</v>
      </c>
    </row>
    <row r="388" spans="1:17" ht="14.25" x14ac:dyDescent="0.2">
      <c r="A388" s="12" t="s">
        <v>1763</v>
      </c>
      <c r="B388" s="13" t="s">
        <v>1565</v>
      </c>
      <c r="C388" s="12" t="s">
        <v>1019</v>
      </c>
      <c r="D388" s="12" t="s">
        <v>1566</v>
      </c>
      <c r="E388" s="12" t="s">
        <v>1567</v>
      </c>
      <c r="F388" s="12" t="s">
        <v>1568</v>
      </c>
      <c r="G388" s="12" t="s">
        <v>1569</v>
      </c>
      <c r="H388" s="12" t="s">
        <v>1567</v>
      </c>
      <c r="I388" s="12" t="s">
        <v>1567</v>
      </c>
      <c r="J388" s="13" t="s">
        <v>1567</v>
      </c>
      <c r="K388" s="13" t="s">
        <v>1570</v>
      </c>
      <c r="L388" s="14">
        <v>110.94</v>
      </c>
      <c r="M388" s="12" t="s">
        <v>1571</v>
      </c>
      <c r="N388" s="13" t="s">
        <v>1572</v>
      </c>
      <c r="O388" s="13" t="s">
        <v>1694</v>
      </c>
      <c r="P388" s="15">
        <v>42257</v>
      </c>
      <c r="Q388" s="12" t="s">
        <v>1574</v>
      </c>
    </row>
    <row r="389" spans="1:17" ht="14.25" x14ac:dyDescent="0.2">
      <c r="A389" s="12" t="s">
        <v>1763</v>
      </c>
      <c r="B389" s="13" t="s">
        <v>1565</v>
      </c>
      <c r="C389" s="12" t="s">
        <v>1019</v>
      </c>
      <c r="D389" s="12" t="s">
        <v>1566</v>
      </c>
      <c r="E389" s="12" t="s">
        <v>1567</v>
      </c>
      <c r="F389" s="12" t="s">
        <v>1568</v>
      </c>
      <c r="G389" s="12" t="s">
        <v>1569</v>
      </c>
      <c r="H389" s="12" t="s">
        <v>1567</v>
      </c>
      <c r="I389" s="12" t="s">
        <v>1567</v>
      </c>
      <c r="J389" s="13" t="s">
        <v>1567</v>
      </c>
      <c r="K389" s="13" t="s">
        <v>1575</v>
      </c>
      <c r="L389" s="14">
        <v>121.55</v>
      </c>
      <c r="M389" s="12" t="s">
        <v>1571</v>
      </c>
      <c r="N389" s="13" t="s">
        <v>1572</v>
      </c>
      <c r="O389" s="13" t="s">
        <v>1693</v>
      </c>
      <c r="P389" s="15">
        <v>42257</v>
      </c>
      <c r="Q389" s="12" t="s">
        <v>1574</v>
      </c>
    </row>
    <row r="390" spans="1:17" ht="14.25" x14ac:dyDescent="0.2">
      <c r="A390" s="12" t="s">
        <v>1763</v>
      </c>
      <c r="B390" s="13" t="s">
        <v>1565</v>
      </c>
      <c r="C390" s="12" t="s">
        <v>1019</v>
      </c>
      <c r="D390" s="12" t="s">
        <v>1566</v>
      </c>
      <c r="E390" s="12" t="s">
        <v>1567</v>
      </c>
      <c r="F390" s="12" t="s">
        <v>1568</v>
      </c>
      <c r="G390" s="12" t="s">
        <v>1569</v>
      </c>
      <c r="H390" s="12" t="s">
        <v>1567</v>
      </c>
      <c r="I390" s="12" t="s">
        <v>1567</v>
      </c>
      <c r="J390" s="13" t="s">
        <v>1567</v>
      </c>
      <c r="K390" s="13" t="s">
        <v>1600</v>
      </c>
      <c r="L390" s="14">
        <v>126.95</v>
      </c>
      <c r="M390" s="12" t="s">
        <v>1571</v>
      </c>
      <c r="N390" s="13" t="s">
        <v>1572</v>
      </c>
      <c r="O390" s="13" t="s">
        <v>1746</v>
      </c>
      <c r="P390" s="15">
        <v>42257</v>
      </c>
      <c r="Q390" s="12" t="s">
        <v>1574</v>
      </c>
    </row>
    <row r="391" spans="1:17" ht="14.25" x14ac:dyDescent="0.2">
      <c r="A391" s="12" t="s">
        <v>1763</v>
      </c>
      <c r="B391" s="13" t="s">
        <v>1565</v>
      </c>
      <c r="C391" s="12" t="s">
        <v>1019</v>
      </c>
      <c r="D391" s="12" t="s">
        <v>1566</v>
      </c>
      <c r="E391" s="12" t="s">
        <v>1567</v>
      </c>
      <c r="F391" s="12" t="s">
        <v>1568</v>
      </c>
      <c r="G391" s="12" t="s">
        <v>1569</v>
      </c>
      <c r="H391" s="12" t="s">
        <v>1567</v>
      </c>
      <c r="I391" s="12" t="s">
        <v>1567</v>
      </c>
      <c r="J391" s="13" t="s">
        <v>1567</v>
      </c>
      <c r="K391" s="13" t="s">
        <v>1570</v>
      </c>
      <c r="L391" s="14">
        <v>161.86000000000001</v>
      </c>
      <c r="M391" s="12" t="s">
        <v>1571</v>
      </c>
      <c r="N391" s="13" t="s">
        <v>1572</v>
      </c>
      <c r="O391" s="13" t="s">
        <v>1714</v>
      </c>
      <c r="P391" s="15">
        <v>42257</v>
      </c>
      <c r="Q391" s="12" t="s">
        <v>1574</v>
      </c>
    </row>
    <row r="392" spans="1:17" ht="14.25" x14ac:dyDescent="0.2">
      <c r="A392" s="12" t="s">
        <v>1773</v>
      </c>
      <c r="B392" s="13" t="s">
        <v>1565</v>
      </c>
      <c r="C392" s="12" t="s">
        <v>1019</v>
      </c>
      <c r="D392" s="12" t="s">
        <v>1566</v>
      </c>
      <c r="E392" s="12" t="s">
        <v>1567</v>
      </c>
      <c r="F392" s="12" t="s">
        <v>1568</v>
      </c>
      <c r="G392" s="12" t="s">
        <v>1569</v>
      </c>
      <c r="H392" s="12" t="s">
        <v>1567</v>
      </c>
      <c r="I392" s="12" t="s">
        <v>1567</v>
      </c>
      <c r="J392" s="13" t="s">
        <v>1567</v>
      </c>
      <c r="K392" s="13" t="s">
        <v>1570</v>
      </c>
      <c r="L392" s="14">
        <v>634.02</v>
      </c>
      <c r="M392" s="12" t="s">
        <v>1571</v>
      </c>
      <c r="N392" s="13" t="s">
        <v>1572</v>
      </c>
      <c r="O392" s="13" t="s">
        <v>1573</v>
      </c>
      <c r="P392" s="15">
        <v>42381</v>
      </c>
      <c r="Q392" s="12" t="s">
        <v>1574</v>
      </c>
    </row>
    <row r="393" spans="1:17" ht="14.25" x14ac:dyDescent="0.2">
      <c r="A393" s="12" t="s">
        <v>1773</v>
      </c>
      <c r="B393" s="13" t="s">
        <v>1565</v>
      </c>
      <c r="C393" s="12" t="s">
        <v>1019</v>
      </c>
      <c r="D393" s="12" t="s">
        <v>1566</v>
      </c>
      <c r="E393" s="12" t="s">
        <v>1567</v>
      </c>
      <c r="F393" s="12" t="s">
        <v>1568</v>
      </c>
      <c r="G393" s="12" t="s">
        <v>1569</v>
      </c>
      <c r="H393" s="12" t="s">
        <v>1567</v>
      </c>
      <c r="I393" s="12" t="s">
        <v>1567</v>
      </c>
      <c r="J393" s="13" t="s">
        <v>1567</v>
      </c>
      <c r="K393" s="13" t="s">
        <v>1575</v>
      </c>
      <c r="L393" s="14">
        <v>600.6</v>
      </c>
      <c r="M393" s="12" t="s">
        <v>1571</v>
      </c>
      <c r="N393" s="13" t="s">
        <v>1572</v>
      </c>
      <c r="O393" s="13" t="s">
        <v>1604</v>
      </c>
      <c r="P393" s="15">
        <v>42381</v>
      </c>
      <c r="Q393" s="12" t="s">
        <v>1574</v>
      </c>
    </row>
    <row r="394" spans="1:17" ht="14.25" x14ac:dyDescent="0.2">
      <c r="A394" s="12" t="s">
        <v>1773</v>
      </c>
      <c r="B394" s="13" t="s">
        <v>1565</v>
      </c>
      <c r="C394" s="12" t="s">
        <v>1019</v>
      </c>
      <c r="D394" s="12" t="s">
        <v>1566</v>
      </c>
      <c r="E394" s="12" t="s">
        <v>1567</v>
      </c>
      <c r="F394" s="12" t="s">
        <v>1568</v>
      </c>
      <c r="G394" s="12" t="s">
        <v>1569</v>
      </c>
      <c r="H394" s="12" t="s">
        <v>1567</v>
      </c>
      <c r="I394" s="12" t="s">
        <v>1567</v>
      </c>
      <c r="J394" s="13" t="s">
        <v>1567</v>
      </c>
      <c r="K394" s="13" t="s">
        <v>1600</v>
      </c>
      <c r="L394" s="14">
        <v>521.75</v>
      </c>
      <c r="M394" s="12" t="s">
        <v>1571</v>
      </c>
      <c r="N394" s="13" t="s">
        <v>1572</v>
      </c>
      <c r="O394" s="13" t="s">
        <v>1645</v>
      </c>
      <c r="P394" s="15">
        <v>42381</v>
      </c>
      <c r="Q394" s="12" t="s">
        <v>1574</v>
      </c>
    </row>
    <row r="395" spans="1:17" ht="14.25" x14ac:dyDescent="0.2">
      <c r="A395" s="12" t="s">
        <v>1773</v>
      </c>
      <c r="B395" s="13" t="s">
        <v>1565</v>
      </c>
      <c r="C395" s="12" t="s">
        <v>1019</v>
      </c>
      <c r="D395" s="12" t="s">
        <v>1566</v>
      </c>
      <c r="E395" s="12" t="s">
        <v>1567</v>
      </c>
      <c r="F395" s="12" t="s">
        <v>1568</v>
      </c>
      <c r="G395" s="12" t="s">
        <v>1569</v>
      </c>
      <c r="H395" s="12" t="s">
        <v>1567</v>
      </c>
      <c r="I395" s="12" t="s">
        <v>1567</v>
      </c>
      <c r="J395" s="13" t="s">
        <v>1567</v>
      </c>
      <c r="K395" s="13" t="s">
        <v>1600</v>
      </c>
      <c r="L395" s="14">
        <v>520.95000000000005</v>
      </c>
      <c r="M395" s="12" t="s">
        <v>1571</v>
      </c>
      <c r="N395" s="13" t="s">
        <v>1572</v>
      </c>
      <c r="O395" s="13" t="s">
        <v>1645</v>
      </c>
      <c r="P395" s="15">
        <v>42381</v>
      </c>
      <c r="Q395" s="12" t="s">
        <v>1574</v>
      </c>
    </row>
    <row r="396" spans="1:17" ht="14.25" x14ac:dyDescent="0.2">
      <c r="A396" s="12" t="s">
        <v>1773</v>
      </c>
      <c r="B396" s="13" t="s">
        <v>1565</v>
      </c>
      <c r="C396" s="12" t="s">
        <v>1019</v>
      </c>
      <c r="D396" s="12" t="s">
        <v>1566</v>
      </c>
      <c r="E396" s="12" t="s">
        <v>1567</v>
      </c>
      <c r="F396" s="12" t="s">
        <v>1568</v>
      </c>
      <c r="G396" s="12" t="s">
        <v>1569</v>
      </c>
      <c r="H396" s="12" t="s">
        <v>1567</v>
      </c>
      <c r="I396" s="12" t="s">
        <v>1567</v>
      </c>
      <c r="J396" s="13" t="s">
        <v>1567</v>
      </c>
      <c r="K396" s="13" t="s">
        <v>1570</v>
      </c>
      <c r="L396" s="14">
        <v>447.97</v>
      </c>
      <c r="M396" s="12" t="s">
        <v>1571</v>
      </c>
      <c r="N396" s="13" t="s">
        <v>1572</v>
      </c>
      <c r="O396" s="13" t="s">
        <v>1604</v>
      </c>
      <c r="P396" s="15">
        <v>42381</v>
      </c>
      <c r="Q396" s="12" t="s">
        <v>1574</v>
      </c>
    </row>
    <row r="397" spans="1:17" ht="14.25" x14ac:dyDescent="0.2">
      <c r="A397" s="12" t="s">
        <v>1773</v>
      </c>
      <c r="B397" s="13" t="s">
        <v>1565</v>
      </c>
      <c r="C397" s="12" t="s">
        <v>1019</v>
      </c>
      <c r="D397" s="12" t="s">
        <v>1566</v>
      </c>
      <c r="E397" s="12" t="s">
        <v>1567</v>
      </c>
      <c r="F397" s="12" t="s">
        <v>1568</v>
      </c>
      <c r="G397" s="12" t="s">
        <v>1569</v>
      </c>
      <c r="H397" s="12" t="s">
        <v>1567</v>
      </c>
      <c r="I397" s="12" t="s">
        <v>1567</v>
      </c>
      <c r="J397" s="13" t="s">
        <v>1567</v>
      </c>
      <c r="K397" s="13" t="s">
        <v>1570</v>
      </c>
      <c r="L397" s="14">
        <v>431</v>
      </c>
      <c r="M397" s="12" t="s">
        <v>1571</v>
      </c>
      <c r="N397" s="13" t="s">
        <v>1572</v>
      </c>
      <c r="O397" s="13" t="s">
        <v>1774</v>
      </c>
      <c r="P397" s="15">
        <v>42381</v>
      </c>
      <c r="Q397" s="12" t="s">
        <v>1574</v>
      </c>
    </row>
    <row r="398" spans="1:17" ht="14.25" x14ac:dyDescent="0.2">
      <c r="A398" s="12" t="s">
        <v>1773</v>
      </c>
      <c r="B398" s="13" t="s">
        <v>1565</v>
      </c>
      <c r="C398" s="12" t="s">
        <v>1019</v>
      </c>
      <c r="D398" s="12" t="s">
        <v>1566</v>
      </c>
      <c r="E398" s="12" t="s">
        <v>1567</v>
      </c>
      <c r="F398" s="12" t="s">
        <v>1568</v>
      </c>
      <c r="G398" s="12" t="s">
        <v>1569</v>
      </c>
      <c r="H398" s="12" t="s">
        <v>1567</v>
      </c>
      <c r="I398" s="12" t="s">
        <v>1567</v>
      </c>
      <c r="J398" s="13" t="s">
        <v>1567</v>
      </c>
      <c r="K398" s="13" t="s">
        <v>1600</v>
      </c>
      <c r="L398" s="14">
        <v>417.40000000000003</v>
      </c>
      <c r="M398" s="12" t="s">
        <v>1571</v>
      </c>
      <c r="N398" s="13" t="s">
        <v>1572</v>
      </c>
      <c r="O398" s="13" t="s">
        <v>1645</v>
      </c>
      <c r="P398" s="15">
        <v>42381</v>
      </c>
      <c r="Q398" s="12" t="s">
        <v>1574</v>
      </c>
    </row>
    <row r="399" spans="1:17" ht="14.25" x14ac:dyDescent="0.2">
      <c r="A399" s="12" t="s">
        <v>1773</v>
      </c>
      <c r="B399" s="13" t="s">
        <v>1565</v>
      </c>
      <c r="C399" s="12" t="s">
        <v>1019</v>
      </c>
      <c r="D399" s="12" t="s">
        <v>1566</v>
      </c>
      <c r="E399" s="12" t="s">
        <v>1567</v>
      </c>
      <c r="F399" s="12" t="s">
        <v>1568</v>
      </c>
      <c r="G399" s="12" t="s">
        <v>1569</v>
      </c>
      <c r="H399" s="12" t="s">
        <v>1567</v>
      </c>
      <c r="I399" s="12" t="s">
        <v>1567</v>
      </c>
      <c r="J399" s="13" t="s">
        <v>1567</v>
      </c>
      <c r="K399" s="13" t="s">
        <v>1570</v>
      </c>
      <c r="L399" s="14">
        <v>366.36</v>
      </c>
      <c r="M399" s="12" t="s">
        <v>1571</v>
      </c>
      <c r="N399" s="13" t="s">
        <v>1572</v>
      </c>
      <c r="O399" s="13" t="s">
        <v>1648</v>
      </c>
      <c r="P399" s="15">
        <v>42381</v>
      </c>
      <c r="Q399" s="12" t="s">
        <v>1574</v>
      </c>
    </row>
    <row r="400" spans="1:17" ht="14.25" x14ac:dyDescent="0.2">
      <c r="A400" s="12" t="s">
        <v>1773</v>
      </c>
      <c r="B400" s="13" t="s">
        <v>1565</v>
      </c>
      <c r="C400" s="12" t="s">
        <v>1019</v>
      </c>
      <c r="D400" s="12" t="s">
        <v>1566</v>
      </c>
      <c r="E400" s="12" t="s">
        <v>1567</v>
      </c>
      <c r="F400" s="12" t="s">
        <v>1568</v>
      </c>
      <c r="G400" s="12" t="s">
        <v>1569</v>
      </c>
      <c r="H400" s="12" t="s">
        <v>1567</v>
      </c>
      <c r="I400" s="12" t="s">
        <v>1567</v>
      </c>
      <c r="J400" s="13" t="s">
        <v>1567</v>
      </c>
      <c r="K400" s="13" t="s">
        <v>1570</v>
      </c>
      <c r="L400" s="14">
        <v>362.34000000000003</v>
      </c>
      <c r="M400" s="12" t="s">
        <v>1571</v>
      </c>
      <c r="N400" s="13" t="s">
        <v>1572</v>
      </c>
      <c r="O400" s="13" t="s">
        <v>1775</v>
      </c>
      <c r="P400" s="15">
        <v>42381</v>
      </c>
      <c r="Q400" s="12" t="s">
        <v>1574</v>
      </c>
    </row>
    <row r="401" spans="1:17" ht="14.25" x14ac:dyDescent="0.2">
      <c r="A401" s="12" t="s">
        <v>1773</v>
      </c>
      <c r="B401" s="13" t="s">
        <v>1565</v>
      </c>
      <c r="C401" s="12" t="s">
        <v>1019</v>
      </c>
      <c r="D401" s="12" t="s">
        <v>1566</v>
      </c>
      <c r="E401" s="12" t="s">
        <v>1567</v>
      </c>
      <c r="F401" s="12" t="s">
        <v>1568</v>
      </c>
      <c r="G401" s="12" t="s">
        <v>1569</v>
      </c>
      <c r="H401" s="12" t="s">
        <v>1567</v>
      </c>
      <c r="I401" s="12" t="s">
        <v>1567</v>
      </c>
      <c r="J401" s="13" t="s">
        <v>1567</v>
      </c>
      <c r="K401" s="13" t="s">
        <v>1570</v>
      </c>
      <c r="L401" s="14">
        <v>355.19</v>
      </c>
      <c r="M401" s="12" t="s">
        <v>1571</v>
      </c>
      <c r="N401" s="13" t="s">
        <v>1572</v>
      </c>
      <c r="O401" s="13" t="s">
        <v>1603</v>
      </c>
      <c r="P401" s="15">
        <v>42381</v>
      </c>
      <c r="Q401" s="12" t="s">
        <v>1574</v>
      </c>
    </row>
    <row r="402" spans="1:17" ht="14.25" x14ac:dyDescent="0.2">
      <c r="A402" s="12" t="s">
        <v>1773</v>
      </c>
      <c r="B402" s="13" t="s">
        <v>1565</v>
      </c>
      <c r="C402" s="12" t="s">
        <v>1019</v>
      </c>
      <c r="D402" s="12" t="s">
        <v>1566</v>
      </c>
      <c r="E402" s="12" t="s">
        <v>1567</v>
      </c>
      <c r="F402" s="12" t="s">
        <v>1568</v>
      </c>
      <c r="G402" s="12" t="s">
        <v>1569</v>
      </c>
      <c r="H402" s="12" t="s">
        <v>1567</v>
      </c>
      <c r="I402" s="12" t="s">
        <v>1567</v>
      </c>
      <c r="J402" s="13" t="s">
        <v>1567</v>
      </c>
      <c r="K402" s="13" t="s">
        <v>1570</v>
      </c>
      <c r="L402" s="14">
        <v>342.3</v>
      </c>
      <c r="M402" s="12" t="s">
        <v>1571</v>
      </c>
      <c r="N402" s="13" t="s">
        <v>1572</v>
      </c>
      <c r="O402" s="13" t="s">
        <v>1573</v>
      </c>
      <c r="P402" s="15">
        <v>42381</v>
      </c>
      <c r="Q402" s="12" t="s">
        <v>1574</v>
      </c>
    </row>
    <row r="403" spans="1:17" ht="14.25" x14ac:dyDescent="0.2">
      <c r="A403" s="12" t="s">
        <v>1773</v>
      </c>
      <c r="B403" s="13" t="s">
        <v>1565</v>
      </c>
      <c r="C403" s="12" t="s">
        <v>1019</v>
      </c>
      <c r="D403" s="12" t="s">
        <v>1566</v>
      </c>
      <c r="E403" s="12" t="s">
        <v>1567</v>
      </c>
      <c r="F403" s="12" t="s">
        <v>1568</v>
      </c>
      <c r="G403" s="12" t="s">
        <v>1569</v>
      </c>
      <c r="H403" s="12" t="s">
        <v>1567</v>
      </c>
      <c r="I403" s="12" t="s">
        <v>1567</v>
      </c>
      <c r="J403" s="13" t="s">
        <v>1567</v>
      </c>
      <c r="K403" s="13" t="s">
        <v>1570</v>
      </c>
      <c r="L403" s="14">
        <v>286.04000000000002</v>
      </c>
      <c r="M403" s="12" t="s">
        <v>1571</v>
      </c>
      <c r="N403" s="13" t="s">
        <v>1572</v>
      </c>
      <c r="O403" s="13" t="s">
        <v>1609</v>
      </c>
      <c r="P403" s="15">
        <v>42381</v>
      </c>
      <c r="Q403" s="12" t="s">
        <v>1574</v>
      </c>
    </row>
    <row r="404" spans="1:17" ht="14.25" x14ac:dyDescent="0.2">
      <c r="A404" s="12" t="s">
        <v>1773</v>
      </c>
      <c r="B404" s="13" t="s">
        <v>1565</v>
      </c>
      <c r="C404" s="12" t="s">
        <v>1019</v>
      </c>
      <c r="D404" s="12" t="s">
        <v>1566</v>
      </c>
      <c r="E404" s="12" t="s">
        <v>1567</v>
      </c>
      <c r="F404" s="12" t="s">
        <v>1568</v>
      </c>
      <c r="G404" s="12" t="s">
        <v>1569</v>
      </c>
      <c r="H404" s="12" t="s">
        <v>1567</v>
      </c>
      <c r="I404" s="12" t="s">
        <v>1567</v>
      </c>
      <c r="J404" s="13" t="s">
        <v>1567</v>
      </c>
      <c r="K404" s="13" t="s">
        <v>1570</v>
      </c>
      <c r="L404" s="14">
        <v>246.70000000000002</v>
      </c>
      <c r="M404" s="12" t="s">
        <v>1571</v>
      </c>
      <c r="N404" s="13" t="s">
        <v>1572</v>
      </c>
      <c r="O404" s="13" t="s">
        <v>1609</v>
      </c>
      <c r="P404" s="15">
        <v>42381</v>
      </c>
      <c r="Q404" s="12" t="s">
        <v>1574</v>
      </c>
    </row>
    <row r="405" spans="1:17" ht="14.25" x14ac:dyDescent="0.2">
      <c r="A405" s="12" t="s">
        <v>1773</v>
      </c>
      <c r="B405" s="13" t="s">
        <v>1565</v>
      </c>
      <c r="C405" s="12" t="s">
        <v>1019</v>
      </c>
      <c r="D405" s="12" t="s">
        <v>1566</v>
      </c>
      <c r="E405" s="12" t="s">
        <v>1567</v>
      </c>
      <c r="F405" s="12" t="s">
        <v>1568</v>
      </c>
      <c r="G405" s="12" t="s">
        <v>1569</v>
      </c>
      <c r="H405" s="12" t="s">
        <v>1567</v>
      </c>
      <c r="I405" s="12" t="s">
        <v>1567</v>
      </c>
      <c r="J405" s="13" t="s">
        <v>1567</v>
      </c>
      <c r="K405" s="13" t="s">
        <v>1570</v>
      </c>
      <c r="L405" s="14">
        <v>236.93</v>
      </c>
      <c r="M405" s="12" t="s">
        <v>1571</v>
      </c>
      <c r="N405" s="13" t="s">
        <v>1572</v>
      </c>
      <c r="O405" s="13" t="s">
        <v>1603</v>
      </c>
      <c r="P405" s="15">
        <v>42381</v>
      </c>
      <c r="Q405" s="12" t="s">
        <v>1574</v>
      </c>
    </row>
    <row r="406" spans="1:17" ht="14.25" x14ac:dyDescent="0.2">
      <c r="A406" s="12" t="s">
        <v>1773</v>
      </c>
      <c r="B406" s="13" t="s">
        <v>1565</v>
      </c>
      <c r="C406" s="12" t="s">
        <v>1019</v>
      </c>
      <c r="D406" s="12" t="s">
        <v>1566</v>
      </c>
      <c r="E406" s="12" t="s">
        <v>1567</v>
      </c>
      <c r="F406" s="12" t="s">
        <v>1568</v>
      </c>
      <c r="G406" s="12" t="s">
        <v>1569</v>
      </c>
      <c r="H406" s="12" t="s">
        <v>1567</v>
      </c>
      <c r="I406" s="12" t="s">
        <v>1567</v>
      </c>
      <c r="J406" s="13" t="s">
        <v>1567</v>
      </c>
      <c r="K406" s="13" t="s">
        <v>1570</v>
      </c>
      <c r="L406" s="14">
        <v>231.32</v>
      </c>
      <c r="M406" s="12" t="s">
        <v>1571</v>
      </c>
      <c r="N406" s="13" t="s">
        <v>1572</v>
      </c>
      <c r="O406" s="13" t="s">
        <v>1648</v>
      </c>
      <c r="P406" s="15">
        <v>42381</v>
      </c>
      <c r="Q406" s="12" t="s">
        <v>1574</v>
      </c>
    </row>
    <row r="407" spans="1:17" ht="14.25" x14ac:dyDescent="0.2">
      <c r="A407" s="12" t="s">
        <v>1773</v>
      </c>
      <c r="B407" s="13" t="s">
        <v>1565</v>
      </c>
      <c r="C407" s="12" t="s">
        <v>1019</v>
      </c>
      <c r="D407" s="12" t="s">
        <v>1566</v>
      </c>
      <c r="E407" s="12" t="s">
        <v>1567</v>
      </c>
      <c r="F407" s="12" t="s">
        <v>1568</v>
      </c>
      <c r="G407" s="12" t="s">
        <v>1569</v>
      </c>
      <c r="H407" s="12" t="s">
        <v>1567</v>
      </c>
      <c r="I407" s="12" t="s">
        <v>1567</v>
      </c>
      <c r="J407" s="13" t="s">
        <v>1567</v>
      </c>
      <c r="K407" s="13" t="s">
        <v>1570</v>
      </c>
      <c r="L407" s="14">
        <v>220.8</v>
      </c>
      <c r="M407" s="12" t="s">
        <v>1571</v>
      </c>
      <c r="N407" s="13" t="s">
        <v>1572</v>
      </c>
      <c r="O407" s="13" t="s">
        <v>1776</v>
      </c>
      <c r="P407" s="15">
        <v>42381</v>
      </c>
      <c r="Q407" s="12" t="s">
        <v>1574</v>
      </c>
    </row>
    <row r="408" spans="1:17" ht="14.25" x14ac:dyDescent="0.2">
      <c r="A408" s="12" t="s">
        <v>1773</v>
      </c>
      <c r="B408" s="13" t="s">
        <v>1565</v>
      </c>
      <c r="C408" s="12" t="s">
        <v>1019</v>
      </c>
      <c r="D408" s="12" t="s">
        <v>1566</v>
      </c>
      <c r="E408" s="12" t="s">
        <v>1567</v>
      </c>
      <c r="F408" s="12" t="s">
        <v>1568</v>
      </c>
      <c r="G408" s="12" t="s">
        <v>1569</v>
      </c>
      <c r="H408" s="12" t="s">
        <v>1567</v>
      </c>
      <c r="I408" s="12" t="s">
        <v>1567</v>
      </c>
      <c r="J408" s="13" t="s">
        <v>1567</v>
      </c>
      <c r="K408" s="13" t="s">
        <v>1570</v>
      </c>
      <c r="L408" s="14">
        <v>220.24</v>
      </c>
      <c r="M408" s="12" t="s">
        <v>1571</v>
      </c>
      <c r="N408" s="13" t="s">
        <v>1572</v>
      </c>
      <c r="O408" s="13" t="s">
        <v>1589</v>
      </c>
      <c r="P408" s="15">
        <v>42381</v>
      </c>
      <c r="Q408" s="12" t="s">
        <v>1574</v>
      </c>
    </row>
    <row r="409" spans="1:17" ht="14.25" x14ac:dyDescent="0.2">
      <c r="A409" s="12" t="s">
        <v>1773</v>
      </c>
      <c r="B409" s="13" t="s">
        <v>1565</v>
      </c>
      <c r="C409" s="12" t="s">
        <v>1019</v>
      </c>
      <c r="D409" s="12" t="s">
        <v>1566</v>
      </c>
      <c r="E409" s="12" t="s">
        <v>1567</v>
      </c>
      <c r="F409" s="12" t="s">
        <v>1568</v>
      </c>
      <c r="G409" s="12" t="s">
        <v>1569</v>
      </c>
      <c r="H409" s="12" t="s">
        <v>1567</v>
      </c>
      <c r="I409" s="12" t="s">
        <v>1567</v>
      </c>
      <c r="J409" s="13" t="s">
        <v>1567</v>
      </c>
      <c r="K409" s="13" t="s">
        <v>1570</v>
      </c>
      <c r="L409" s="14">
        <v>219.86</v>
      </c>
      <c r="M409" s="12" t="s">
        <v>1571</v>
      </c>
      <c r="N409" s="13" t="s">
        <v>1572</v>
      </c>
      <c r="O409" s="13" t="s">
        <v>1663</v>
      </c>
      <c r="P409" s="15">
        <v>42381</v>
      </c>
      <c r="Q409" s="12" t="s">
        <v>1574</v>
      </c>
    </row>
    <row r="410" spans="1:17" ht="14.25" x14ac:dyDescent="0.2">
      <c r="A410" s="12" t="s">
        <v>1773</v>
      </c>
      <c r="B410" s="13" t="s">
        <v>1565</v>
      </c>
      <c r="C410" s="12" t="s">
        <v>1019</v>
      </c>
      <c r="D410" s="12" t="s">
        <v>1566</v>
      </c>
      <c r="E410" s="12" t="s">
        <v>1567</v>
      </c>
      <c r="F410" s="12" t="s">
        <v>1568</v>
      </c>
      <c r="G410" s="12" t="s">
        <v>1569</v>
      </c>
      <c r="H410" s="12" t="s">
        <v>1567</v>
      </c>
      <c r="I410" s="12" t="s">
        <v>1567</v>
      </c>
      <c r="J410" s="13" t="s">
        <v>1567</v>
      </c>
      <c r="K410" s="13" t="s">
        <v>1570</v>
      </c>
      <c r="L410" s="14">
        <v>219.12</v>
      </c>
      <c r="M410" s="12" t="s">
        <v>1571</v>
      </c>
      <c r="N410" s="13" t="s">
        <v>1572</v>
      </c>
      <c r="O410" s="13" t="s">
        <v>1609</v>
      </c>
      <c r="P410" s="15">
        <v>42381</v>
      </c>
      <c r="Q410" s="12" t="s">
        <v>1574</v>
      </c>
    </row>
    <row r="411" spans="1:17" ht="14.25" x14ac:dyDescent="0.2">
      <c r="A411" s="12" t="s">
        <v>1773</v>
      </c>
      <c r="B411" s="13" t="s">
        <v>1565</v>
      </c>
      <c r="C411" s="12" t="s">
        <v>1019</v>
      </c>
      <c r="D411" s="12" t="s">
        <v>1566</v>
      </c>
      <c r="E411" s="12" t="s">
        <v>1567</v>
      </c>
      <c r="F411" s="12" t="s">
        <v>1568</v>
      </c>
      <c r="G411" s="12" t="s">
        <v>1569</v>
      </c>
      <c r="H411" s="12" t="s">
        <v>1567</v>
      </c>
      <c r="I411" s="12" t="s">
        <v>1567</v>
      </c>
      <c r="J411" s="13" t="s">
        <v>1567</v>
      </c>
      <c r="K411" s="13" t="s">
        <v>1570</v>
      </c>
      <c r="L411" s="14">
        <v>205.3</v>
      </c>
      <c r="M411" s="12" t="s">
        <v>1571</v>
      </c>
      <c r="N411" s="13" t="s">
        <v>1572</v>
      </c>
      <c r="O411" s="13" t="s">
        <v>1602</v>
      </c>
      <c r="P411" s="15">
        <v>42381</v>
      </c>
      <c r="Q411" s="12" t="s">
        <v>1574</v>
      </c>
    </row>
    <row r="412" spans="1:17" ht="14.25" x14ac:dyDescent="0.2">
      <c r="A412" s="12" t="s">
        <v>1773</v>
      </c>
      <c r="B412" s="13" t="s">
        <v>1565</v>
      </c>
      <c r="C412" s="12" t="s">
        <v>1019</v>
      </c>
      <c r="D412" s="12" t="s">
        <v>1566</v>
      </c>
      <c r="E412" s="12" t="s">
        <v>1567</v>
      </c>
      <c r="F412" s="12" t="s">
        <v>1568</v>
      </c>
      <c r="G412" s="12" t="s">
        <v>1569</v>
      </c>
      <c r="H412" s="12" t="s">
        <v>1567</v>
      </c>
      <c r="I412" s="12" t="s">
        <v>1567</v>
      </c>
      <c r="J412" s="13" t="s">
        <v>1567</v>
      </c>
      <c r="K412" s="13" t="s">
        <v>1570</v>
      </c>
      <c r="L412" s="14">
        <v>153.62</v>
      </c>
      <c r="M412" s="12" t="s">
        <v>1571</v>
      </c>
      <c r="N412" s="13" t="s">
        <v>1572</v>
      </c>
      <c r="O412" s="13" t="s">
        <v>1603</v>
      </c>
      <c r="P412" s="15">
        <v>42381</v>
      </c>
      <c r="Q412" s="12" t="s">
        <v>1574</v>
      </c>
    </row>
    <row r="413" spans="1:17" ht="14.25" x14ac:dyDescent="0.2">
      <c r="A413" s="12" t="s">
        <v>1773</v>
      </c>
      <c r="B413" s="13" t="s">
        <v>1565</v>
      </c>
      <c r="C413" s="12" t="s">
        <v>1019</v>
      </c>
      <c r="D413" s="12" t="s">
        <v>1566</v>
      </c>
      <c r="E413" s="12" t="s">
        <v>1567</v>
      </c>
      <c r="F413" s="12" t="s">
        <v>1568</v>
      </c>
      <c r="G413" s="12" t="s">
        <v>1569</v>
      </c>
      <c r="H413" s="12" t="s">
        <v>1567</v>
      </c>
      <c r="I413" s="12" t="s">
        <v>1567</v>
      </c>
      <c r="J413" s="13" t="s">
        <v>1567</v>
      </c>
      <c r="K413" s="13" t="s">
        <v>1570</v>
      </c>
      <c r="L413" s="14">
        <v>126.96000000000001</v>
      </c>
      <c r="M413" s="12" t="s">
        <v>1571</v>
      </c>
      <c r="N413" s="13" t="s">
        <v>1572</v>
      </c>
      <c r="O413" s="13" t="s">
        <v>1605</v>
      </c>
      <c r="P413" s="15">
        <v>42381</v>
      </c>
      <c r="Q413" s="12" t="s">
        <v>1574</v>
      </c>
    </row>
    <row r="414" spans="1:17" ht="14.25" x14ac:dyDescent="0.2">
      <c r="A414" s="12" t="s">
        <v>1773</v>
      </c>
      <c r="B414" s="13" t="s">
        <v>1565</v>
      </c>
      <c r="C414" s="12" t="s">
        <v>1019</v>
      </c>
      <c r="D414" s="12" t="s">
        <v>1566</v>
      </c>
      <c r="E414" s="12" t="s">
        <v>1567</v>
      </c>
      <c r="F414" s="12" t="s">
        <v>1568</v>
      </c>
      <c r="G414" s="12" t="s">
        <v>1569</v>
      </c>
      <c r="H414" s="12" t="s">
        <v>1567</v>
      </c>
      <c r="I414" s="12" t="s">
        <v>1567</v>
      </c>
      <c r="J414" s="13" t="s">
        <v>1567</v>
      </c>
      <c r="K414" s="13" t="s">
        <v>1570</v>
      </c>
      <c r="L414" s="14">
        <v>126.93</v>
      </c>
      <c r="M414" s="12" t="s">
        <v>1571</v>
      </c>
      <c r="N414" s="13" t="s">
        <v>1572</v>
      </c>
      <c r="O414" s="13" t="s">
        <v>1646</v>
      </c>
      <c r="P414" s="15">
        <v>42381</v>
      </c>
      <c r="Q414" s="12" t="s">
        <v>1574</v>
      </c>
    </row>
    <row r="415" spans="1:17" ht="14.25" x14ac:dyDescent="0.2">
      <c r="A415" s="12" t="s">
        <v>1773</v>
      </c>
      <c r="B415" s="13" t="s">
        <v>1565</v>
      </c>
      <c r="C415" s="12" t="s">
        <v>1019</v>
      </c>
      <c r="D415" s="12" t="s">
        <v>1566</v>
      </c>
      <c r="E415" s="12" t="s">
        <v>1567</v>
      </c>
      <c r="F415" s="12" t="s">
        <v>1568</v>
      </c>
      <c r="G415" s="12" t="s">
        <v>1569</v>
      </c>
      <c r="H415" s="12" t="s">
        <v>1567</v>
      </c>
      <c r="I415" s="12" t="s">
        <v>1567</v>
      </c>
      <c r="J415" s="13" t="s">
        <v>1567</v>
      </c>
      <c r="K415" s="13" t="s">
        <v>1570</v>
      </c>
      <c r="L415" s="14">
        <v>125.2</v>
      </c>
      <c r="M415" s="12" t="s">
        <v>1571</v>
      </c>
      <c r="N415" s="13" t="s">
        <v>1572</v>
      </c>
      <c r="O415" s="13" t="s">
        <v>1777</v>
      </c>
      <c r="P415" s="15">
        <v>42381</v>
      </c>
      <c r="Q415" s="12" t="s">
        <v>1574</v>
      </c>
    </row>
    <row r="416" spans="1:17" ht="14.25" x14ac:dyDescent="0.2">
      <c r="A416" s="12" t="s">
        <v>1773</v>
      </c>
      <c r="B416" s="13" t="s">
        <v>1565</v>
      </c>
      <c r="C416" s="12" t="s">
        <v>1019</v>
      </c>
      <c r="D416" s="12" t="s">
        <v>1566</v>
      </c>
      <c r="E416" s="12" t="s">
        <v>1567</v>
      </c>
      <c r="F416" s="12" t="s">
        <v>1568</v>
      </c>
      <c r="G416" s="12" t="s">
        <v>1569</v>
      </c>
      <c r="H416" s="12" t="s">
        <v>1567</v>
      </c>
      <c r="I416" s="12" t="s">
        <v>1567</v>
      </c>
      <c r="J416" s="13" t="s">
        <v>1567</v>
      </c>
      <c r="K416" s="13" t="s">
        <v>1570</v>
      </c>
      <c r="L416" s="14">
        <v>114.3</v>
      </c>
      <c r="M416" s="12" t="s">
        <v>1571</v>
      </c>
      <c r="N416" s="13" t="s">
        <v>1572</v>
      </c>
      <c r="O416" s="13" t="s">
        <v>1573</v>
      </c>
      <c r="P416" s="15">
        <v>42381</v>
      </c>
      <c r="Q416" s="12" t="s">
        <v>1574</v>
      </c>
    </row>
    <row r="417" spans="1:17" ht="14.25" x14ac:dyDescent="0.2">
      <c r="A417" s="12" t="s">
        <v>1773</v>
      </c>
      <c r="B417" s="13" t="s">
        <v>1565</v>
      </c>
      <c r="C417" s="12" t="s">
        <v>1019</v>
      </c>
      <c r="D417" s="12" t="s">
        <v>1566</v>
      </c>
      <c r="E417" s="12" t="s">
        <v>1567</v>
      </c>
      <c r="F417" s="12" t="s">
        <v>1568</v>
      </c>
      <c r="G417" s="12" t="s">
        <v>1569</v>
      </c>
      <c r="H417" s="12" t="s">
        <v>1567</v>
      </c>
      <c r="I417" s="12" t="s">
        <v>1567</v>
      </c>
      <c r="J417" s="13" t="s">
        <v>1567</v>
      </c>
      <c r="K417" s="13" t="s">
        <v>1570</v>
      </c>
      <c r="L417" s="14">
        <v>107.94</v>
      </c>
      <c r="M417" s="12" t="s">
        <v>1571</v>
      </c>
      <c r="N417" s="13" t="s">
        <v>1572</v>
      </c>
      <c r="O417" s="13" t="s">
        <v>1648</v>
      </c>
      <c r="P417" s="15">
        <v>42381</v>
      </c>
      <c r="Q417" s="12" t="s">
        <v>1574</v>
      </c>
    </row>
    <row r="418" spans="1:17" ht="14.25" x14ac:dyDescent="0.2">
      <c r="A418" s="12" t="s">
        <v>1773</v>
      </c>
      <c r="B418" s="13" t="s">
        <v>1565</v>
      </c>
      <c r="C418" s="12" t="s">
        <v>1019</v>
      </c>
      <c r="D418" s="12" t="s">
        <v>1566</v>
      </c>
      <c r="E418" s="12" t="s">
        <v>1567</v>
      </c>
      <c r="F418" s="12" t="s">
        <v>1568</v>
      </c>
      <c r="G418" s="12" t="s">
        <v>1569</v>
      </c>
      <c r="H418" s="12" t="s">
        <v>1567</v>
      </c>
      <c r="I418" s="12" t="s">
        <v>1567</v>
      </c>
      <c r="J418" s="13" t="s">
        <v>1567</v>
      </c>
      <c r="K418" s="13" t="s">
        <v>1570</v>
      </c>
      <c r="L418" s="14">
        <v>92.48</v>
      </c>
      <c r="M418" s="12" t="s">
        <v>1571</v>
      </c>
      <c r="N418" s="13" t="s">
        <v>1572</v>
      </c>
      <c r="O418" s="13" t="s">
        <v>1573</v>
      </c>
      <c r="P418" s="15">
        <v>42381</v>
      </c>
      <c r="Q418" s="12" t="s">
        <v>1574</v>
      </c>
    </row>
    <row r="419" spans="1:17" ht="14.25" x14ac:dyDescent="0.2">
      <c r="A419" s="12" t="s">
        <v>1773</v>
      </c>
      <c r="B419" s="13" t="s">
        <v>1565</v>
      </c>
      <c r="C419" s="12" t="s">
        <v>1019</v>
      </c>
      <c r="D419" s="12" t="s">
        <v>1566</v>
      </c>
      <c r="E419" s="12" t="s">
        <v>1567</v>
      </c>
      <c r="F419" s="12" t="s">
        <v>1568</v>
      </c>
      <c r="G419" s="12" t="s">
        <v>1569</v>
      </c>
      <c r="H419" s="12" t="s">
        <v>1567</v>
      </c>
      <c r="I419" s="12" t="s">
        <v>1567</v>
      </c>
      <c r="J419" s="13" t="s">
        <v>1567</v>
      </c>
      <c r="K419" s="13" t="s">
        <v>1575</v>
      </c>
      <c r="L419" s="14">
        <v>92.24</v>
      </c>
      <c r="M419" s="12" t="s">
        <v>1571</v>
      </c>
      <c r="N419" s="13" t="s">
        <v>1572</v>
      </c>
      <c r="O419" s="13" t="s">
        <v>1778</v>
      </c>
      <c r="P419" s="15">
        <v>42381</v>
      </c>
      <c r="Q419" s="12" t="s">
        <v>1574</v>
      </c>
    </row>
    <row r="420" spans="1:17" ht="14.25" x14ac:dyDescent="0.2">
      <c r="A420" s="12" t="s">
        <v>1773</v>
      </c>
      <c r="B420" s="13" t="s">
        <v>1565</v>
      </c>
      <c r="C420" s="12" t="s">
        <v>1019</v>
      </c>
      <c r="D420" s="12" t="s">
        <v>1566</v>
      </c>
      <c r="E420" s="12" t="s">
        <v>1567</v>
      </c>
      <c r="F420" s="12" t="s">
        <v>1568</v>
      </c>
      <c r="G420" s="12" t="s">
        <v>1569</v>
      </c>
      <c r="H420" s="12" t="s">
        <v>1567</v>
      </c>
      <c r="I420" s="12" t="s">
        <v>1567</v>
      </c>
      <c r="J420" s="13" t="s">
        <v>1567</v>
      </c>
      <c r="K420" s="13" t="s">
        <v>1570</v>
      </c>
      <c r="L420" s="14">
        <v>82.8</v>
      </c>
      <c r="M420" s="12" t="s">
        <v>1571</v>
      </c>
      <c r="N420" s="13" t="s">
        <v>1572</v>
      </c>
      <c r="O420" s="13" t="s">
        <v>1663</v>
      </c>
      <c r="P420" s="15">
        <v>42381</v>
      </c>
      <c r="Q420" s="12" t="s">
        <v>1574</v>
      </c>
    </row>
    <row r="421" spans="1:17" ht="14.25" x14ac:dyDescent="0.2">
      <c r="A421" s="12" t="s">
        <v>1773</v>
      </c>
      <c r="B421" s="13" t="s">
        <v>1565</v>
      </c>
      <c r="C421" s="12" t="s">
        <v>1019</v>
      </c>
      <c r="D421" s="12" t="s">
        <v>1566</v>
      </c>
      <c r="E421" s="12" t="s">
        <v>1567</v>
      </c>
      <c r="F421" s="12" t="s">
        <v>1568</v>
      </c>
      <c r="G421" s="12" t="s">
        <v>1569</v>
      </c>
      <c r="H421" s="12" t="s">
        <v>1567</v>
      </c>
      <c r="I421" s="12" t="s">
        <v>1567</v>
      </c>
      <c r="J421" s="13" t="s">
        <v>1567</v>
      </c>
      <c r="K421" s="13" t="s">
        <v>1575</v>
      </c>
      <c r="L421" s="14">
        <v>71.64</v>
      </c>
      <c r="M421" s="12" t="s">
        <v>1571</v>
      </c>
      <c r="N421" s="13" t="s">
        <v>1572</v>
      </c>
      <c r="O421" s="13" t="s">
        <v>1618</v>
      </c>
      <c r="P421" s="15">
        <v>42381</v>
      </c>
      <c r="Q421" s="12" t="s">
        <v>1574</v>
      </c>
    </row>
    <row r="422" spans="1:17" ht="14.25" x14ac:dyDescent="0.2">
      <c r="A422" s="12" t="s">
        <v>1773</v>
      </c>
      <c r="B422" s="13" t="s">
        <v>1565</v>
      </c>
      <c r="C422" s="12" t="s">
        <v>1019</v>
      </c>
      <c r="D422" s="12" t="s">
        <v>1566</v>
      </c>
      <c r="E422" s="12" t="s">
        <v>1567</v>
      </c>
      <c r="F422" s="12" t="s">
        <v>1568</v>
      </c>
      <c r="G422" s="12" t="s">
        <v>1569</v>
      </c>
      <c r="H422" s="12" t="s">
        <v>1567</v>
      </c>
      <c r="I422" s="12" t="s">
        <v>1567</v>
      </c>
      <c r="J422" s="13" t="s">
        <v>1567</v>
      </c>
      <c r="K422" s="13" t="s">
        <v>1570</v>
      </c>
      <c r="L422" s="14">
        <v>62.190000000000005</v>
      </c>
      <c r="M422" s="12" t="s">
        <v>1571</v>
      </c>
      <c r="N422" s="13" t="s">
        <v>1572</v>
      </c>
      <c r="O422" s="13" t="s">
        <v>1573</v>
      </c>
      <c r="P422" s="15">
        <v>42381</v>
      </c>
      <c r="Q422" s="12" t="s">
        <v>1574</v>
      </c>
    </row>
    <row r="423" spans="1:17" ht="14.25" x14ac:dyDescent="0.2">
      <c r="A423" s="12" t="s">
        <v>1773</v>
      </c>
      <c r="B423" s="13" t="s">
        <v>1565</v>
      </c>
      <c r="C423" s="12" t="s">
        <v>1019</v>
      </c>
      <c r="D423" s="12" t="s">
        <v>1566</v>
      </c>
      <c r="E423" s="12" t="s">
        <v>1567</v>
      </c>
      <c r="F423" s="12" t="s">
        <v>1568</v>
      </c>
      <c r="G423" s="12" t="s">
        <v>1569</v>
      </c>
      <c r="H423" s="12" t="s">
        <v>1567</v>
      </c>
      <c r="I423" s="12" t="s">
        <v>1567</v>
      </c>
      <c r="J423" s="13" t="s">
        <v>1567</v>
      </c>
      <c r="K423" s="13" t="s">
        <v>1570</v>
      </c>
      <c r="L423" s="14">
        <v>61.52</v>
      </c>
      <c r="M423" s="12" t="s">
        <v>1571</v>
      </c>
      <c r="N423" s="13" t="s">
        <v>1572</v>
      </c>
      <c r="O423" s="13" t="s">
        <v>1589</v>
      </c>
      <c r="P423" s="15">
        <v>42381</v>
      </c>
      <c r="Q423" s="12" t="s">
        <v>1574</v>
      </c>
    </row>
    <row r="424" spans="1:17" ht="14.25" x14ac:dyDescent="0.2">
      <c r="A424" s="12" t="s">
        <v>1634</v>
      </c>
      <c r="B424" s="13" t="s">
        <v>1565</v>
      </c>
      <c r="C424" s="12" t="s">
        <v>1019</v>
      </c>
      <c r="D424" s="12" t="s">
        <v>1566</v>
      </c>
      <c r="E424" s="12" t="s">
        <v>1567</v>
      </c>
      <c r="F424" s="12" t="s">
        <v>1568</v>
      </c>
      <c r="G424" s="12" t="s">
        <v>1569</v>
      </c>
      <c r="H424" s="12" t="s">
        <v>1567</v>
      </c>
      <c r="I424" s="12" t="s">
        <v>1567</v>
      </c>
      <c r="J424" s="13" t="s">
        <v>1567</v>
      </c>
      <c r="K424" s="13" t="s">
        <v>1570</v>
      </c>
      <c r="L424" s="14">
        <v>142.56</v>
      </c>
      <c r="M424" s="12" t="s">
        <v>1571</v>
      </c>
      <c r="N424" s="13" t="s">
        <v>1572</v>
      </c>
      <c r="O424" s="13" t="s">
        <v>1614</v>
      </c>
      <c r="P424" s="15">
        <v>42410</v>
      </c>
      <c r="Q424" s="12" t="s">
        <v>1574</v>
      </c>
    </row>
    <row r="425" spans="1:17" ht="14.25" x14ac:dyDescent="0.2">
      <c r="A425" s="12" t="s">
        <v>1634</v>
      </c>
      <c r="B425" s="13" t="s">
        <v>1565</v>
      </c>
      <c r="C425" s="12" t="s">
        <v>1019</v>
      </c>
      <c r="D425" s="12" t="s">
        <v>1566</v>
      </c>
      <c r="E425" s="12" t="s">
        <v>1567</v>
      </c>
      <c r="F425" s="12" t="s">
        <v>1568</v>
      </c>
      <c r="G425" s="12" t="s">
        <v>1569</v>
      </c>
      <c r="H425" s="12" t="s">
        <v>1567</v>
      </c>
      <c r="I425" s="12" t="s">
        <v>1567</v>
      </c>
      <c r="J425" s="13" t="s">
        <v>1567</v>
      </c>
      <c r="K425" s="13" t="s">
        <v>1570</v>
      </c>
      <c r="L425" s="14">
        <v>138.87</v>
      </c>
      <c r="M425" s="12" t="s">
        <v>1571</v>
      </c>
      <c r="N425" s="13" t="s">
        <v>1572</v>
      </c>
      <c r="O425" s="13" t="s">
        <v>1605</v>
      </c>
      <c r="P425" s="15">
        <v>42410</v>
      </c>
      <c r="Q425" s="12" t="s">
        <v>1574</v>
      </c>
    </row>
    <row r="426" spans="1:17" ht="14.25" x14ac:dyDescent="0.2">
      <c r="A426" s="12" t="s">
        <v>1634</v>
      </c>
      <c r="B426" s="13" t="s">
        <v>1565</v>
      </c>
      <c r="C426" s="12" t="s">
        <v>1019</v>
      </c>
      <c r="D426" s="12" t="s">
        <v>1566</v>
      </c>
      <c r="E426" s="12" t="s">
        <v>1567</v>
      </c>
      <c r="F426" s="12" t="s">
        <v>1568</v>
      </c>
      <c r="G426" s="12" t="s">
        <v>1569</v>
      </c>
      <c r="H426" s="12" t="s">
        <v>1567</v>
      </c>
      <c r="I426" s="12" t="s">
        <v>1567</v>
      </c>
      <c r="J426" s="13" t="s">
        <v>1567</v>
      </c>
      <c r="K426" s="13" t="s">
        <v>1570</v>
      </c>
      <c r="L426" s="14">
        <v>122.07000000000001</v>
      </c>
      <c r="M426" s="12" t="s">
        <v>1571</v>
      </c>
      <c r="N426" s="13" t="s">
        <v>1572</v>
      </c>
      <c r="O426" s="13" t="s">
        <v>1604</v>
      </c>
      <c r="P426" s="15">
        <v>42410</v>
      </c>
      <c r="Q426" s="12" t="s">
        <v>1574</v>
      </c>
    </row>
    <row r="427" spans="1:17" ht="14.25" x14ac:dyDescent="0.2">
      <c r="A427" s="12" t="s">
        <v>1634</v>
      </c>
      <c r="B427" s="13" t="s">
        <v>1565</v>
      </c>
      <c r="C427" s="12" t="s">
        <v>1019</v>
      </c>
      <c r="D427" s="12" t="s">
        <v>1566</v>
      </c>
      <c r="E427" s="12" t="s">
        <v>1567</v>
      </c>
      <c r="F427" s="12" t="s">
        <v>1568</v>
      </c>
      <c r="G427" s="12" t="s">
        <v>1569</v>
      </c>
      <c r="H427" s="12" t="s">
        <v>1567</v>
      </c>
      <c r="I427" s="12" t="s">
        <v>1567</v>
      </c>
      <c r="J427" s="13" t="s">
        <v>1567</v>
      </c>
      <c r="K427" s="13" t="s">
        <v>1570</v>
      </c>
      <c r="L427" s="14">
        <v>120.99000000000001</v>
      </c>
      <c r="M427" s="12" t="s">
        <v>1571</v>
      </c>
      <c r="N427" s="13" t="s">
        <v>1572</v>
      </c>
      <c r="O427" s="13" t="s">
        <v>1589</v>
      </c>
      <c r="P427" s="15">
        <v>42410</v>
      </c>
      <c r="Q427" s="12" t="s">
        <v>1574</v>
      </c>
    </row>
    <row r="428" spans="1:17" ht="14.25" x14ac:dyDescent="0.2">
      <c r="A428" s="12" t="s">
        <v>1634</v>
      </c>
      <c r="B428" s="13" t="s">
        <v>1565</v>
      </c>
      <c r="C428" s="12" t="s">
        <v>1019</v>
      </c>
      <c r="D428" s="12" t="s">
        <v>1566</v>
      </c>
      <c r="E428" s="12" t="s">
        <v>1567</v>
      </c>
      <c r="F428" s="12" t="s">
        <v>1568</v>
      </c>
      <c r="G428" s="12" t="s">
        <v>1569</v>
      </c>
      <c r="H428" s="12" t="s">
        <v>1567</v>
      </c>
      <c r="I428" s="12" t="s">
        <v>1567</v>
      </c>
      <c r="J428" s="13" t="s">
        <v>1567</v>
      </c>
      <c r="K428" s="13" t="s">
        <v>1570</v>
      </c>
      <c r="L428" s="14">
        <v>116.62</v>
      </c>
      <c r="M428" s="12" t="s">
        <v>1571</v>
      </c>
      <c r="N428" s="13" t="s">
        <v>1572</v>
      </c>
      <c r="O428" s="13" t="s">
        <v>1646</v>
      </c>
      <c r="P428" s="15">
        <v>42410</v>
      </c>
      <c r="Q428" s="12" t="s">
        <v>1574</v>
      </c>
    </row>
    <row r="429" spans="1:17" ht="14.25" x14ac:dyDescent="0.2">
      <c r="A429" s="12" t="s">
        <v>1634</v>
      </c>
      <c r="B429" s="13" t="s">
        <v>1565</v>
      </c>
      <c r="C429" s="12" t="s">
        <v>1019</v>
      </c>
      <c r="D429" s="12" t="s">
        <v>1566</v>
      </c>
      <c r="E429" s="12" t="s">
        <v>1567</v>
      </c>
      <c r="F429" s="12" t="s">
        <v>1568</v>
      </c>
      <c r="G429" s="12" t="s">
        <v>1569</v>
      </c>
      <c r="H429" s="12" t="s">
        <v>1567</v>
      </c>
      <c r="I429" s="12" t="s">
        <v>1567</v>
      </c>
      <c r="J429" s="13" t="s">
        <v>1567</v>
      </c>
      <c r="K429" s="13" t="s">
        <v>1570</v>
      </c>
      <c r="L429" s="14">
        <v>114.45</v>
      </c>
      <c r="M429" s="12" t="s">
        <v>1571</v>
      </c>
      <c r="N429" s="13" t="s">
        <v>1572</v>
      </c>
      <c r="O429" s="13" t="s">
        <v>1573</v>
      </c>
      <c r="P429" s="15">
        <v>42410</v>
      </c>
      <c r="Q429" s="12" t="s">
        <v>1574</v>
      </c>
    </row>
    <row r="430" spans="1:17" ht="14.25" x14ac:dyDescent="0.2">
      <c r="A430" s="12" t="s">
        <v>1634</v>
      </c>
      <c r="B430" s="13" t="s">
        <v>1565</v>
      </c>
      <c r="C430" s="12" t="s">
        <v>1019</v>
      </c>
      <c r="D430" s="12" t="s">
        <v>1566</v>
      </c>
      <c r="E430" s="12" t="s">
        <v>1567</v>
      </c>
      <c r="F430" s="12" t="s">
        <v>1568</v>
      </c>
      <c r="G430" s="12" t="s">
        <v>1569</v>
      </c>
      <c r="H430" s="12" t="s">
        <v>1567</v>
      </c>
      <c r="I430" s="12" t="s">
        <v>1567</v>
      </c>
      <c r="J430" s="13" t="s">
        <v>1567</v>
      </c>
      <c r="K430" s="13" t="s">
        <v>1570</v>
      </c>
      <c r="L430" s="14">
        <v>98.59</v>
      </c>
      <c r="M430" s="12" t="s">
        <v>1571</v>
      </c>
      <c r="N430" s="13" t="s">
        <v>1572</v>
      </c>
      <c r="O430" s="13" t="s">
        <v>1609</v>
      </c>
      <c r="P430" s="15">
        <v>42410</v>
      </c>
      <c r="Q430" s="12" t="s">
        <v>1574</v>
      </c>
    </row>
    <row r="431" spans="1:17" ht="14.25" x14ac:dyDescent="0.2">
      <c r="A431" s="12" t="s">
        <v>1634</v>
      </c>
      <c r="B431" s="13" t="s">
        <v>1565</v>
      </c>
      <c r="C431" s="12" t="s">
        <v>1019</v>
      </c>
      <c r="D431" s="12" t="s">
        <v>1566</v>
      </c>
      <c r="E431" s="12" t="s">
        <v>1567</v>
      </c>
      <c r="F431" s="12" t="s">
        <v>1568</v>
      </c>
      <c r="G431" s="12" t="s">
        <v>1569</v>
      </c>
      <c r="H431" s="12" t="s">
        <v>1567</v>
      </c>
      <c r="I431" s="12" t="s">
        <v>1567</v>
      </c>
      <c r="J431" s="13" t="s">
        <v>1567</v>
      </c>
      <c r="K431" s="13" t="s">
        <v>1570</v>
      </c>
      <c r="L431" s="14">
        <v>98.26</v>
      </c>
      <c r="M431" s="12" t="s">
        <v>1571</v>
      </c>
      <c r="N431" s="13" t="s">
        <v>1572</v>
      </c>
      <c r="O431" s="13" t="s">
        <v>1609</v>
      </c>
      <c r="P431" s="15">
        <v>42410</v>
      </c>
      <c r="Q431" s="12" t="s">
        <v>1574</v>
      </c>
    </row>
    <row r="432" spans="1:17" ht="14.25" x14ac:dyDescent="0.2">
      <c r="A432" s="12" t="s">
        <v>1634</v>
      </c>
      <c r="B432" s="13" t="s">
        <v>1565</v>
      </c>
      <c r="C432" s="12" t="s">
        <v>1019</v>
      </c>
      <c r="D432" s="12" t="s">
        <v>1566</v>
      </c>
      <c r="E432" s="12" t="s">
        <v>1567</v>
      </c>
      <c r="F432" s="12" t="s">
        <v>1568</v>
      </c>
      <c r="G432" s="12" t="s">
        <v>1569</v>
      </c>
      <c r="H432" s="12" t="s">
        <v>1567</v>
      </c>
      <c r="I432" s="12" t="s">
        <v>1567</v>
      </c>
      <c r="J432" s="13" t="s">
        <v>1567</v>
      </c>
      <c r="K432" s="13" t="s">
        <v>1575</v>
      </c>
      <c r="L432" s="14">
        <v>97.29</v>
      </c>
      <c r="M432" s="12" t="s">
        <v>1571</v>
      </c>
      <c r="N432" s="13" t="s">
        <v>1572</v>
      </c>
      <c r="O432" s="13" t="s">
        <v>1622</v>
      </c>
      <c r="P432" s="15">
        <v>42410</v>
      </c>
      <c r="Q432" s="12" t="s">
        <v>1574</v>
      </c>
    </row>
    <row r="433" spans="1:17" ht="14.25" x14ac:dyDescent="0.2">
      <c r="A433" s="12" t="s">
        <v>1634</v>
      </c>
      <c r="B433" s="13" t="s">
        <v>1565</v>
      </c>
      <c r="C433" s="12" t="s">
        <v>1019</v>
      </c>
      <c r="D433" s="12" t="s">
        <v>1566</v>
      </c>
      <c r="E433" s="12" t="s">
        <v>1567</v>
      </c>
      <c r="F433" s="12" t="s">
        <v>1568</v>
      </c>
      <c r="G433" s="12" t="s">
        <v>1569</v>
      </c>
      <c r="H433" s="12" t="s">
        <v>1567</v>
      </c>
      <c r="I433" s="12" t="s">
        <v>1567</v>
      </c>
      <c r="J433" s="13" t="s">
        <v>1567</v>
      </c>
      <c r="K433" s="13" t="s">
        <v>1570</v>
      </c>
      <c r="L433" s="14">
        <v>96.94</v>
      </c>
      <c r="M433" s="12" t="s">
        <v>1571</v>
      </c>
      <c r="N433" s="13" t="s">
        <v>1572</v>
      </c>
      <c r="O433" s="13" t="s">
        <v>1573</v>
      </c>
      <c r="P433" s="15">
        <v>42410</v>
      </c>
      <c r="Q433" s="12" t="s">
        <v>1574</v>
      </c>
    </row>
    <row r="434" spans="1:17" ht="14.25" x14ac:dyDescent="0.2">
      <c r="A434" s="12" t="s">
        <v>1634</v>
      </c>
      <c r="B434" s="13" t="s">
        <v>1565</v>
      </c>
      <c r="C434" s="12" t="s">
        <v>1019</v>
      </c>
      <c r="D434" s="12" t="s">
        <v>1566</v>
      </c>
      <c r="E434" s="12" t="s">
        <v>1567</v>
      </c>
      <c r="F434" s="12" t="s">
        <v>1568</v>
      </c>
      <c r="G434" s="12" t="s">
        <v>1569</v>
      </c>
      <c r="H434" s="12" t="s">
        <v>1567</v>
      </c>
      <c r="I434" s="12" t="s">
        <v>1567</v>
      </c>
      <c r="J434" s="13" t="s">
        <v>1567</v>
      </c>
      <c r="K434" s="13" t="s">
        <v>1570</v>
      </c>
      <c r="L434" s="14">
        <v>94.99</v>
      </c>
      <c r="M434" s="12" t="s">
        <v>1571</v>
      </c>
      <c r="N434" s="13" t="s">
        <v>1572</v>
      </c>
      <c r="O434" s="13" t="s">
        <v>1618</v>
      </c>
      <c r="P434" s="15">
        <v>42410</v>
      </c>
      <c r="Q434" s="12" t="s">
        <v>1574</v>
      </c>
    </row>
    <row r="435" spans="1:17" ht="14.25" x14ac:dyDescent="0.2">
      <c r="A435" s="12" t="s">
        <v>1634</v>
      </c>
      <c r="B435" s="13" t="s">
        <v>1565</v>
      </c>
      <c r="C435" s="12" t="s">
        <v>1019</v>
      </c>
      <c r="D435" s="12" t="s">
        <v>1566</v>
      </c>
      <c r="E435" s="12" t="s">
        <v>1567</v>
      </c>
      <c r="F435" s="12" t="s">
        <v>1568</v>
      </c>
      <c r="G435" s="12" t="s">
        <v>1569</v>
      </c>
      <c r="H435" s="12" t="s">
        <v>1567</v>
      </c>
      <c r="I435" s="12" t="s">
        <v>1567</v>
      </c>
      <c r="J435" s="13" t="s">
        <v>1567</v>
      </c>
      <c r="K435" s="13" t="s">
        <v>1570</v>
      </c>
      <c r="L435" s="14">
        <v>90.86</v>
      </c>
      <c r="M435" s="12" t="s">
        <v>1571</v>
      </c>
      <c r="N435" s="13" t="s">
        <v>1572</v>
      </c>
      <c r="O435" s="13" t="s">
        <v>1638</v>
      </c>
      <c r="P435" s="15">
        <v>42410</v>
      </c>
      <c r="Q435" s="12" t="s">
        <v>1574</v>
      </c>
    </row>
    <row r="436" spans="1:17" ht="14.25" x14ac:dyDescent="0.2">
      <c r="A436" s="12" t="s">
        <v>1634</v>
      </c>
      <c r="B436" s="13" t="s">
        <v>1565</v>
      </c>
      <c r="C436" s="12" t="s">
        <v>1019</v>
      </c>
      <c r="D436" s="12" t="s">
        <v>1566</v>
      </c>
      <c r="E436" s="12" t="s">
        <v>1567</v>
      </c>
      <c r="F436" s="12" t="s">
        <v>1568</v>
      </c>
      <c r="G436" s="12" t="s">
        <v>1569</v>
      </c>
      <c r="H436" s="12" t="s">
        <v>1567</v>
      </c>
      <c r="I436" s="12" t="s">
        <v>1567</v>
      </c>
      <c r="J436" s="13" t="s">
        <v>1567</v>
      </c>
      <c r="K436" s="13" t="s">
        <v>1600</v>
      </c>
      <c r="L436" s="14">
        <v>89.52</v>
      </c>
      <c r="M436" s="12" t="s">
        <v>1571</v>
      </c>
      <c r="N436" s="13" t="s">
        <v>1572</v>
      </c>
      <c r="O436" s="13" t="s">
        <v>1645</v>
      </c>
      <c r="P436" s="15">
        <v>42410</v>
      </c>
      <c r="Q436" s="12" t="s">
        <v>1574</v>
      </c>
    </row>
    <row r="437" spans="1:17" ht="14.25" x14ac:dyDescent="0.2">
      <c r="A437" s="12" t="s">
        <v>1634</v>
      </c>
      <c r="B437" s="13" t="s">
        <v>1565</v>
      </c>
      <c r="C437" s="12" t="s">
        <v>1019</v>
      </c>
      <c r="D437" s="12" t="s">
        <v>1566</v>
      </c>
      <c r="E437" s="12" t="s">
        <v>1567</v>
      </c>
      <c r="F437" s="12" t="s">
        <v>1568</v>
      </c>
      <c r="G437" s="12" t="s">
        <v>1569</v>
      </c>
      <c r="H437" s="12" t="s">
        <v>1567</v>
      </c>
      <c r="I437" s="12" t="s">
        <v>1567</v>
      </c>
      <c r="J437" s="13" t="s">
        <v>1567</v>
      </c>
      <c r="K437" s="13" t="s">
        <v>1570</v>
      </c>
      <c r="L437" s="14">
        <v>84.01</v>
      </c>
      <c r="M437" s="12" t="s">
        <v>1571</v>
      </c>
      <c r="N437" s="13" t="s">
        <v>1572</v>
      </c>
      <c r="O437" s="13" t="s">
        <v>1638</v>
      </c>
      <c r="P437" s="15">
        <v>42410</v>
      </c>
      <c r="Q437" s="12" t="s">
        <v>1574</v>
      </c>
    </row>
    <row r="438" spans="1:17" ht="14.25" x14ac:dyDescent="0.2">
      <c r="A438" s="12" t="s">
        <v>1634</v>
      </c>
      <c r="B438" s="13" t="s">
        <v>1565</v>
      </c>
      <c r="C438" s="12" t="s">
        <v>1019</v>
      </c>
      <c r="D438" s="12" t="s">
        <v>1566</v>
      </c>
      <c r="E438" s="12" t="s">
        <v>1567</v>
      </c>
      <c r="F438" s="12" t="s">
        <v>1568</v>
      </c>
      <c r="G438" s="12" t="s">
        <v>1569</v>
      </c>
      <c r="H438" s="12" t="s">
        <v>1567</v>
      </c>
      <c r="I438" s="12" t="s">
        <v>1567</v>
      </c>
      <c r="J438" s="13" t="s">
        <v>1567</v>
      </c>
      <c r="K438" s="13" t="s">
        <v>1570</v>
      </c>
      <c r="L438" s="14">
        <v>65</v>
      </c>
      <c r="M438" s="12" t="s">
        <v>1571</v>
      </c>
      <c r="N438" s="13" t="s">
        <v>1572</v>
      </c>
      <c r="O438" s="13" t="s">
        <v>1625</v>
      </c>
      <c r="P438" s="15">
        <v>42410</v>
      </c>
      <c r="Q438" s="12" t="s">
        <v>1574</v>
      </c>
    </row>
    <row r="439" spans="1:17" ht="14.25" x14ac:dyDescent="0.2">
      <c r="A439" s="12" t="s">
        <v>1634</v>
      </c>
      <c r="B439" s="13" t="s">
        <v>1565</v>
      </c>
      <c r="C439" s="12" t="s">
        <v>1019</v>
      </c>
      <c r="D439" s="12" t="s">
        <v>1566</v>
      </c>
      <c r="E439" s="12" t="s">
        <v>1567</v>
      </c>
      <c r="F439" s="12" t="s">
        <v>1568</v>
      </c>
      <c r="G439" s="12" t="s">
        <v>1569</v>
      </c>
      <c r="H439" s="12" t="s">
        <v>1567</v>
      </c>
      <c r="I439" s="12" t="s">
        <v>1567</v>
      </c>
      <c r="J439" s="13" t="s">
        <v>1567</v>
      </c>
      <c r="K439" s="13" t="s">
        <v>1570</v>
      </c>
      <c r="L439" s="14">
        <v>56.75</v>
      </c>
      <c r="M439" s="12" t="s">
        <v>1571</v>
      </c>
      <c r="N439" s="13" t="s">
        <v>1572</v>
      </c>
      <c r="O439" s="13" t="s">
        <v>1573</v>
      </c>
      <c r="P439" s="15">
        <v>42410</v>
      </c>
      <c r="Q439" s="12" t="s">
        <v>1574</v>
      </c>
    </row>
    <row r="440" spans="1:17" ht="14.25" x14ac:dyDescent="0.2">
      <c r="A440" s="12" t="s">
        <v>1773</v>
      </c>
      <c r="B440" s="13" t="s">
        <v>1565</v>
      </c>
      <c r="C440" s="12" t="s">
        <v>1019</v>
      </c>
      <c r="D440" s="12" t="s">
        <v>1566</v>
      </c>
      <c r="E440" s="12" t="s">
        <v>1567</v>
      </c>
      <c r="F440" s="12" t="s">
        <v>1568</v>
      </c>
      <c r="G440" s="12" t="s">
        <v>1569</v>
      </c>
      <c r="H440" s="12" t="s">
        <v>1567</v>
      </c>
      <c r="I440" s="12" t="s">
        <v>1567</v>
      </c>
      <c r="J440" s="13" t="s">
        <v>1567</v>
      </c>
      <c r="K440" s="13" t="s">
        <v>1570</v>
      </c>
      <c r="L440" s="14">
        <v>638.81000000000006</v>
      </c>
      <c r="M440" s="12" t="s">
        <v>1571</v>
      </c>
      <c r="N440" s="13" t="s">
        <v>1572</v>
      </c>
      <c r="O440" s="13" t="s">
        <v>1599</v>
      </c>
      <c r="P440" s="15">
        <v>42381</v>
      </c>
      <c r="Q440" s="12" t="s">
        <v>1574</v>
      </c>
    </row>
    <row r="441" spans="1:17" ht="14.25" x14ac:dyDescent="0.2">
      <c r="A441" s="12" t="s">
        <v>1773</v>
      </c>
      <c r="B441" s="13" t="s">
        <v>1565</v>
      </c>
      <c r="C441" s="12" t="s">
        <v>1019</v>
      </c>
      <c r="D441" s="12" t="s">
        <v>1566</v>
      </c>
      <c r="E441" s="12" t="s">
        <v>1567</v>
      </c>
      <c r="F441" s="12" t="s">
        <v>1568</v>
      </c>
      <c r="G441" s="12" t="s">
        <v>1569</v>
      </c>
      <c r="H441" s="12" t="s">
        <v>1567</v>
      </c>
      <c r="I441" s="12" t="s">
        <v>1567</v>
      </c>
      <c r="J441" s="13" t="s">
        <v>1567</v>
      </c>
      <c r="K441" s="13" t="s">
        <v>1570</v>
      </c>
      <c r="L441" s="14">
        <v>644.15</v>
      </c>
      <c r="M441" s="12" t="s">
        <v>1571</v>
      </c>
      <c r="N441" s="13" t="s">
        <v>1572</v>
      </c>
      <c r="O441" s="13" t="s">
        <v>1777</v>
      </c>
      <c r="P441" s="15">
        <v>42381</v>
      </c>
      <c r="Q441" s="12" t="s">
        <v>1574</v>
      </c>
    </row>
    <row r="442" spans="1:17" ht="14.25" x14ac:dyDescent="0.2">
      <c r="A442" s="12" t="s">
        <v>1773</v>
      </c>
      <c r="B442" s="13" t="s">
        <v>1565</v>
      </c>
      <c r="C442" s="12" t="s">
        <v>1019</v>
      </c>
      <c r="D442" s="12" t="s">
        <v>1566</v>
      </c>
      <c r="E442" s="12" t="s">
        <v>1567</v>
      </c>
      <c r="F442" s="12" t="s">
        <v>1568</v>
      </c>
      <c r="G442" s="12" t="s">
        <v>1569</v>
      </c>
      <c r="H442" s="12" t="s">
        <v>1567</v>
      </c>
      <c r="I442" s="12" t="s">
        <v>1567</v>
      </c>
      <c r="J442" s="13" t="s">
        <v>1567</v>
      </c>
      <c r="K442" s="13" t="s">
        <v>1570</v>
      </c>
      <c r="L442" s="14">
        <v>773.04</v>
      </c>
      <c r="M442" s="12" t="s">
        <v>1571</v>
      </c>
      <c r="N442" s="13" t="s">
        <v>1572</v>
      </c>
      <c r="O442" s="13" t="s">
        <v>1599</v>
      </c>
      <c r="P442" s="15">
        <v>42381</v>
      </c>
      <c r="Q442" s="12" t="s">
        <v>1574</v>
      </c>
    </row>
    <row r="443" spans="1:17" ht="14.25" x14ac:dyDescent="0.2">
      <c r="A443" s="12" t="s">
        <v>1773</v>
      </c>
      <c r="B443" s="13" t="s">
        <v>1565</v>
      </c>
      <c r="C443" s="12" t="s">
        <v>1019</v>
      </c>
      <c r="D443" s="12" t="s">
        <v>1566</v>
      </c>
      <c r="E443" s="12" t="s">
        <v>1567</v>
      </c>
      <c r="F443" s="12" t="s">
        <v>1568</v>
      </c>
      <c r="G443" s="12" t="s">
        <v>1642</v>
      </c>
      <c r="H443" s="12" t="s">
        <v>1567</v>
      </c>
      <c r="I443" s="12" t="s">
        <v>1567</v>
      </c>
      <c r="J443" s="13" t="s">
        <v>1567</v>
      </c>
      <c r="K443" s="13" t="s">
        <v>1643</v>
      </c>
      <c r="L443" s="14">
        <v>-0.37</v>
      </c>
      <c r="M443" s="12" t="s">
        <v>1571</v>
      </c>
      <c r="N443" s="13" t="s">
        <v>1572</v>
      </c>
      <c r="O443" s="13" t="s">
        <v>1779</v>
      </c>
      <c r="P443" s="15">
        <v>42381</v>
      </c>
      <c r="Q443" s="12" t="s">
        <v>1574</v>
      </c>
    </row>
    <row r="444" spans="1:17" ht="14.25" x14ac:dyDescent="0.2">
      <c r="A444" s="12" t="s">
        <v>1773</v>
      </c>
      <c r="B444" s="13" t="s">
        <v>1565</v>
      </c>
      <c r="C444" s="12" t="s">
        <v>1019</v>
      </c>
      <c r="D444" s="12" t="s">
        <v>1566</v>
      </c>
      <c r="E444" s="12" t="s">
        <v>1567</v>
      </c>
      <c r="F444" s="12" t="s">
        <v>1568</v>
      </c>
      <c r="G444" s="12" t="s">
        <v>1569</v>
      </c>
      <c r="H444" s="12" t="s">
        <v>1567</v>
      </c>
      <c r="I444" s="12" t="s">
        <v>1567</v>
      </c>
      <c r="J444" s="13" t="s">
        <v>1567</v>
      </c>
      <c r="K444" s="13" t="s">
        <v>1570</v>
      </c>
      <c r="L444" s="14">
        <v>-40</v>
      </c>
      <c r="M444" s="12" t="s">
        <v>1571</v>
      </c>
      <c r="N444" s="13" t="s">
        <v>1572</v>
      </c>
      <c r="O444" s="13" t="s">
        <v>1672</v>
      </c>
      <c r="P444" s="15">
        <v>42381</v>
      </c>
      <c r="Q444" s="12" t="s">
        <v>1574</v>
      </c>
    </row>
    <row r="445" spans="1:17" ht="14.25" x14ac:dyDescent="0.2">
      <c r="A445" s="12" t="s">
        <v>1773</v>
      </c>
      <c r="B445" s="13" t="s">
        <v>1565</v>
      </c>
      <c r="C445" s="12" t="s">
        <v>1019</v>
      </c>
      <c r="D445" s="12" t="s">
        <v>1566</v>
      </c>
      <c r="E445" s="12" t="s">
        <v>1567</v>
      </c>
      <c r="F445" s="12" t="s">
        <v>1568</v>
      </c>
      <c r="G445" s="12" t="s">
        <v>1569</v>
      </c>
      <c r="H445" s="12" t="s">
        <v>1567</v>
      </c>
      <c r="I445" s="12" t="s">
        <v>1567</v>
      </c>
      <c r="J445" s="13" t="s">
        <v>1567</v>
      </c>
      <c r="K445" s="13" t="s">
        <v>1570</v>
      </c>
      <c r="L445" s="14">
        <v>-246.70000000000002</v>
      </c>
      <c r="M445" s="12" t="s">
        <v>1571</v>
      </c>
      <c r="N445" s="13" t="s">
        <v>1572</v>
      </c>
      <c r="O445" s="13" t="s">
        <v>1598</v>
      </c>
      <c r="P445" s="15">
        <v>42381</v>
      </c>
      <c r="Q445" s="12" t="s">
        <v>1574</v>
      </c>
    </row>
    <row r="446" spans="1:17" ht="14.25" x14ac:dyDescent="0.2">
      <c r="A446" s="12" t="s">
        <v>1773</v>
      </c>
      <c r="B446" s="13" t="s">
        <v>1565</v>
      </c>
      <c r="C446" s="12" t="s">
        <v>1019</v>
      </c>
      <c r="D446" s="12" t="s">
        <v>1566</v>
      </c>
      <c r="E446" s="12" t="s">
        <v>1567</v>
      </c>
      <c r="F446" s="12" t="s">
        <v>1568</v>
      </c>
      <c r="G446" s="12" t="s">
        <v>1569</v>
      </c>
      <c r="H446" s="12" t="s">
        <v>1567</v>
      </c>
      <c r="I446" s="12" t="s">
        <v>1567</v>
      </c>
      <c r="J446" s="13" t="s">
        <v>1567</v>
      </c>
      <c r="K446" s="13" t="s">
        <v>1570</v>
      </c>
      <c r="L446" s="14">
        <v>-286.04000000000002</v>
      </c>
      <c r="M446" s="12" t="s">
        <v>1571</v>
      </c>
      <c r="N446" s="13" t="s">
        <v>1572</v>
      </c>
      <c r="O446" s="13" t="s">
        <v>1598</v>
      </c>
      <c r="P446" s="15">
        <v>42381</v>
      </c>
      <c r="Q446" s="12" t="s">
        <v>1574</v>
      </c>
    </row>
    <row r="447" spans="1:17" ht="14.25" x14ac:dyDescent="0.2">
      <c r="A447" s="12" t="s">
        <v>1634</v>
      </c>
      <c r="B447" s="13" t="s">
        <v>1565</v>
      </c>
      <c r="C447" s="12" t="s">
        <v>1019</v>
      </c>
      <c r="D447" s="12" t="s">
        <v>1566</v>
      </c>
      <c r="E447" s="12" t="s">
        <v>1567</v>
      </c>
      <c r="F447" s="12" t="s">
        <v>1568</v>
      </c>
      <c r="G447" s="12" t="s">
        <v>1569</v>
      </c>
      <c r="H447" s="12" t="s">
        <v>1567</v>
      </c>
      <c r="I447" s="12" t="s">
        <v>1567</v>
      </c>
      <c r="J447" s="13" t="s">
        <v>1567</v>
      </c>
      <c r="K447" s="13" t="s">
        <v>1570</v>
      </c>
      <c r="L447" s="14">
        <v>12.08</v>
      </c>
      <c r="M447" s="12" t="s">
        <v>1571</v>
      </c>
      <c r="N447" s="13" t="s">
        <v>1572</v>
      </c>
      <c r="O447" s="13" t="s">
        <v>1663</v>
      </c>
      <c r="P447" s="15">
        <v>42410</v>
      </c>
      <c r="Q447" s="12" t="s">
        <v>1574</v>
      </c>
    </row>
    <row r="448" spans="1:17" ht="14.25" x14ac:dyDescent="0.2">
      <c r="A448" s="12" t="s">
        <v>1634</v>
      </c>
      <c r="B448" s="13" t="s">
        <v>1565</v>
      </c>
      <c r="C448" s="12" t="s">
        <v>1019</v>
      </c>
      <c r="D448" s="12" t="s">
        <v>1566</v>
      </c>
      <c r="E448" s="12" t="s">
        <v>1567</v>
      </c>
      <c r="F448" s="12" t="s">
        <v>1568</v>
      </c>
      <c r="G448" s="12" t="s">
        <v>1569</v>
      </c>
      <c r="H448" s="12" t="s">
        <v>1567</v>
      </c>
      <c r="I448" s="12" t="s">
        <v>1567</v>
      </c>
      <c r="J448" s="13" t="s">
        <v>1567</v>
      </c>
      <c r="K448" s="13" t="s">
        <v>1570</v>
      </c>
      <c r="L448" s="14">
        <v>12.27</v>
      </c>
      <c r="M448" s="12" t="s">
        <v>1571</v>
      </c>
      <c r="N448" s="13" t="s">
        <v>1572</v>
      </c>
      <c r="O448" s="13" t="s">
        <v>1573</v>
      </c>
      <c r="P448" s="15">
        <v>42410</v>
      </c>
      <c r="Q448" s="12" t="s">
        <v>1574</v>
      </c>
    </row>
    <row r="449" spans="1:17" ht="14.25" x14ac:dyDescent="0.2">
      <c r="A449" s="12" t="s">
        <v>1634</v>
      </c>
      <c r="B449" s="13" t="s">
        <v>1565</v>
      </c>
      <c r="C449" s="12" t="s">
        <v>1019</v>
      </c>
      <c r="D449" s="12" t="s">
        <v>1566</v>
      </c>
      <c r="E449" s="12" t="s">
        <v>1567</v>
      </c>
      <c r="F449" s="12" t="s">
        <v>1568</v>
      </c>
      <c r="G449" s="12" t="s">
        <v>1569</v>
      </c>
      <c r="H449" s="12" t="s">
        <v>1567</v>
      </c>
      <c r="I449" s="12" t="s">
        <v>1567</v>
      </c>
      <c r="J449" s="13" t="s">
        <v>1567</v>
      </c>
      <c r="K449" s="13" t="s">
        <v>1575</v>
      </c>
      <c r="L449" s="14">
        <v>18.98</v>
      </c>
      <c r="M449" s="12" t="s">
        <v>1571</v>
      </c>
      <c r="N449" s="13" t="s">
        <v>1572</v>
      </c>
      <c r="O449" s="13" t="s">
        <v>1618</v>
      </c>
      <c r="P449" s="15">
        <v>42410</v>
      </c>
      <c r="Q449" s="12" t="s">
        <v>1574</v>
      </c>
    </row>
    <row r="450" spans="1:17" ht="14.25" x14ac:dyDescent="0.2">
      <c r="A450" s="12" t="s">
        <v>1634</v>
      </c>
      <c r="B450" s="13" t="s">
        <v>1565</v>
      </c>
      <c r="C450" s="12" t="s">
        <v>1019</v>
      </c>
      <c r="D450" s="12" t="s">
        <v>1566</v>
      </c>
      <c r="E450" s="12" t="s">
        <v>1567</v>
      </c>
      <c r="F450" s="12" t="s">
        <v>1568</v>
      </c>
      <c r="G450" s="12" t="s">
        <v>1569</v>
      </c>
      <c r="H450" s="12" t="s">
        <v>1567</v>
      </c>
      <c r="I450" s="12" t="s">
        <v>1567</v>
      </c>
      <c r="J450" s="13" t="s">
        <v>1567</v>
      </c>
      <c r="K450" s="13" t="s">
        <v>1570</v>
      </c>
      <c r="L450" s="14">
        <v>26.68</v>
      </c>
      <c r="M450" s="12" t="s">
        <v>1571</v>
      </c>
      <c r="N450" s="13" t="s">
        <v>1572</v>
      </c>
      <c r="O450" s="13" t="s">
        <v>1663</v>
      </c>
      <c r="P450" s="15">
        <v>42410</v>
      </c>
      <c r="Q450" s="12" t="s">
        <v>1574</v>
      </c>
    </row>
    <row r="451" spans="1:17" ht="14.25" x14ac:dyDescent="0.2">
      <c r="A451" s="12" t="s">
        <v>1634</v>
      </c>
      <c r="B451" s="13" t="s">
        <v>1565</v>
      </c>
      <c r="C451" s="12" t="s">
        <v>1019</v>
      </c>
      <c r="D451" s="12" t="s">
        <v>1566</v>
      </c>
      <c r="E451" s="12" t="s">
        <v>1567</v>
      </c>
      <c r="F451" s="12" t="s">
        <v>1568</v>
      </c>
      <c r="G451" s="12" t="s">
        <v>1569</v>
      </c>
      <c r="H451" s="12" t="s">
        <v>1567</v>
      </c>
      <c r="I451" s="12" t="s">
        <v>1567</v>
      </c>
      <c r="J451" s="13" t="s">
        <v>1567</v>
      </c>
      <c r="K451" s="13" t="s">
        <v>1570</v>
      </c>
      <c r="L451" s="14">
        <v>27.64</v>
      </c>
      <c r="M451" s="12" t="s">
        <v>1571</v>
      </c>
      <c r="N451" s="13" t="s">
        <v>1572</v>
      </c>
      <c r="O451" s="13" t="s">
        <v>1573</v>
      </c>
      <c r="P451" s="15">
        <v>42410</v>
      </c>
      <c r="Q451" s="12" t="s">
        <v>1574</v>
      </c>
    </row>
    <row r="452" spans="1:17" ht="14.25" x14ac:dyDescent="0.2">
      <c r="A452" s="12" t="s">
        <v>1634</v>
      </c>
      <c r="B452" s="13" t="s">
        <v>1565</v>
      </c>
      <c r="C452" s="12" t="s">
        <v>1019</v>
      </c>
      <c r="D452" s="12" t="s">
        <v>1566</v>
      </c>
      <c r="E452" s="12" t="s">
        <v>1567</v>
      </c>
      <c r="F452" s="12" t="s">
        <v>1568</v>
      </c>
      <c r="G452" s="12" t="s">
        <v>1569</v>
      </c>
      <c r="H452" s="12" t="s">
        <v>1567</v>
      </c>
      <c r="I452" s="12" t="s">
        <v>1567</v>
      </c>
      <c r="J452" s="13" t="s">
        <v>1567</v>
      </c>
      <c r="K452" s="13" t="s">
        <v>1570</v>
      </c>
      <c r="L452" s="14">
        <v>28.35</v>
      </c>
      <c r="M452" s="12" t="s">
        <v>1571</v>
      </c>
      <c r="N452" s="13" t="s">
        <v>1572</v>
      </c>
      <c r="O452" s="13" t="s">
        <v>1619</v>
      </c>
      <c r="P452" s="15">
        <v>42410</v>
      </c>
      <c r="Q452" s="12" t="s">
        <v>1574</v>
      </c>
    </row>
    <row r="453" spans="1:17" ht="14.25" x14ac:dyDescent="0.2">
      <c r="A453" s="12" t="s">
        <v>1634</v>
      </c>
      <c r="B453" s="13" t="s">
        <v>1565</v>
      </c>
      <c r="C453" s="12" t="s">
        <v>1019</v>
      </c>
      <c r="D453" s="12" t="s">
        <v>1566</v>
      </c>
      <c r="E453" s="12" t="s">
        <v>1567</v>
      </c>
      <c r="F453" s="12" t="s">
        <v>1568</v>
      </c>
      <c r="G453" s="12" t="s">
        <v>1569</v>
      </c>
      <c r="H453" s="12" t="s">
        <v>1567</v>
      </c>
      <c r="I453" s="12" t="s">
        <v>1567</v>
      </c>
      <c r="J453" s="13" t="s">
        <v>1567</v>
      </c>
      <c r="K453" s="13" t="s">
        <v>1570</v>
      </c>
      <c r="L453" s="14">
        <v>30.990000000000002</v>
      </c>
      <c r="M453" s="12" t="s">
        <v>1571</v>
      </c>
      <c r="N453" s="13" t="s">
        <v>1572</v>
      </c>
      <c r="O453" s="13" t="s">
        <v>1780</v>
      </c>
      <c r="P453" s="15">
        <v>42410</v>
      </c>
      <c r="Q453" s="12" t="s">
        <v>1574</v>
      </c>
    </row>
    <row r="454" spans="1:17" ht="14.25" x14ac:dyDescent="0.2">
      <c r="A454" s="12" t="s">
        <v>1634</v>
      </c>
      <c r="B454" s="13" t="s">
        <v>1565</v>
      </c>
      <c r="C454" s="12" t="s">
        <v>1019</v>
      </c>
      <c r="D454" s="12" t="s">
        <v>1566</v>
      </c>
      <c r="E454" s="12" t="s">
        <v>1567</v>
      </c>
      <c r="F454" s="12" t="s">
        <v>1568</v>
      </c>
      <c r="G454" s="12" t="s">
        <v>1569</v>
      </c>
      <c r="H454" s="12" t="s">
        <v>1567</v>
      </c>
      <c r="I454" s="12" t="s">
        <v>1567</v>
      </c>
      <c r="J454" s="13" t="s">
        <v>1567</v>
      </c>
      <c r="K454" s="13" t="s">
        <v>1570</v>
      </c>
      <c r="L454" s="14">
        <v>33.99</v>
      </c>
      <c r="M454" s="12" t="s">
        <v>1571</v>
      </c>
      <c r="N454" s="13" t="s">
        <v>1572</v>
      </c>
      <c r="O454" s="13" t="s">
        <v>1619</v>
      </c>
      <c r="P454" s="15">
        <v>42410</v>
      </c>
      <c r="Q454" s="12" t="s">
        <v>1574</v>
      </c>
    </row>
    <row r="455" spans="1:17" ht="14.25" x14ac:dyDescent="0.2">
      <c r="A455" s="12" t="s">
        <v>1634</v>
      </c>
      <c r="B455" s="13" t="s">
        <v>1565</v>
      </c>
      <c r="C455" s="12" t="s">
        <v>1019</v>
      </c>
      <c r="D455" s="12" t="s">
        <v>1566</v>
      </c>
      <c r="E455" s="12" t="s">
        <v>1567</v>
      </c>
      <c r="F455" s="12" t="s">
        <v>1568</v>
      </c>
      <c r="G455" s="12" t="s">
        <v>1569</v>
      </c>
      <c r="H455" s="12" t="s">
        <v>1567</v>
      </c>
      <c r="I455" s="12" t="s">
        <v>1567</v>
      </c>
      <c r="J455" s="13" t="s">
        <v>1567</v>
      </c>
      <c r="K455" s="13" t="s">
        <v>1570</v>
      </c>
      <c r="L455" s="14">
        <v>36.590000000000003</v>
      </c>
      <c r="M455" s="12" t="s">
        <v>1571</v>
      </c>
      <c r="N455" s="13" t="s">
        <v>1572</v>
      </c>
      <c r="O455" s="13" t="s">
        <v>1619</v>
      </c>
      <c r="P455" s="15">
        <v>42410</v>
      </c>
      <c r="Q455" s="12" t="s">
        <v>1574</v>
      </c>
    </row>
    <row r="456" spans="1:17" ht="14.25" x14ac:dyDescent="0.2">
      <c r="A456" s="12" t="s">
        <v>1634</v>
      </c>
      <c r="B456" s="13" t="s">
        <v>1565</v>
      </c>
      <c r="C456" s="12" t="s">
        <v>1019</v>
      </c>
      <c r="D456" s="12" t="s">
        <v>1566</v>
      </c>
      <c r="E456" s="12" t="s">
        <v>1567</v>
      </c>
      <c r="F456" s="12" t="s">
        <v>1568</v>
      </c>
      <c r="G456" s="12" t="s">
        <v>1569</v>
      </c>
      <c r="H456" s="12" t="s">
        <v>1567</v>
      </c>
      <c r="I456" s="12" t="s">
        <v>1567</v>
      </c>
      <c r="J456" s="13" t="s">
        <v>1567</v>
      </c>
      <c r="K456" s="13" t="s">
        <v>1570</v>
      </c>
      <c r="L456" s="14">
        <v>36.76</v>
      </c>
      <c r="M456" s="12" t="s">
        <v>1571</v>
      </c>
      <c r="N456" s="13" t="s">
        <v>1572</v>
      </c>
      <c r="O456" s="13" t="s">
        <v>1619</v>
      </c>
      <c r="P456" s="15">
        <v>42410</v>
      </c>
      <c r="Q456" s="12" t="s">
        <v>1574</v>
      </c>
    </row>
    <row r="457" spans="1:17" ht="14.25" x14ac:dyDescent="0.2">
      <c r="A457" s="12" t="s">
        <v>1781</v>
      </c>
      <c r="B457" s="13" t="s">
        <v>1565</v>
      </c>
      <c r="C457" s="12" t="s">
        <v>1019</v>
      </c>
      <c r="D457" s="12" t="s">
        <v>1566</v>
      </c>
      <c r="E457" s="12" t="s">
        <v>1567</v>
      </c>
      <c r="F457" s="12" t="s">
        <v>1568</v>
      </c>
      <c r="G457" s="12" t="s">
        <v>1569</v>
      </c>
      <c r="H457" s="12" t="s">
        <v>1567</v>
      </c>
      <c r="I457" s="12" t="s">
        <v>1567</v>
      </c>
      <c r="J457" s="13" t="s">
        <v>1567</v>
      </c>
      <c r="K457" s="13" t="s">
        <v>1570</v>
      </c>
      <c r="L457" s="14">
        <v>-166.73</v>
      </c>
      <c r="M457" s="12" t="s">
        <v>1571</v>
      </c>
      <c r="N457" s="13" t="s">
        <v>1572</v>
      </c>
      <c r="O457" s="13" t="s">
        <v>1782</v>
      </c>
      <c r="P457" s="15">
        <v>42348</v>
      </c>
      <c r="Q457" s="12" t="s">
        <v>1574</v>
      </c>
    </row>
    <row r="458" spans="1:17" ht="14.25" x14ac:dyDescent="0.2">
      <c r="A458" s="12" t="s">
        <v>1781</v>
      </c>
      <c r="B458" s="13" t="s">
        <v>1565</v>
      </c>
      <c r="C458" s="12" t="s">
        <v>1019</v>
      </c>
      <c r="D458" s="12" t="s">
        <v>1566</v>
      </c>
      <c r="E458" s="12" t="s">
        <v>1567</v>
      </c>
      <c r="F458" s="12" t="s">
        <v>1568</v>
      </c>
      <c r="G458" s="12" t="s">
        <v>1569</v>
      </c>
      <c r="H458" s="12" t="s">
        <v>1567</v>
      </c>
      <c r="I458" s="12" t="s">
        <v>1567</v>
      </c>
      <c r="J458" s="13" t="s">
        <v>1567</v>
      </c>
      <c r="K458" s="13" t="s">
        <v>1570</v>
      </c>
      <c r="L458" s="14">
        <v>125.98</v>
      </c>
      <c r="M458" s="12" t="s">
        <v>1571</v>
      </c>
      <c r="N458" s="13" t="s">
        <v>1572</v>
      </c>
      <c r="O458" s="13" t="s">
        <v>1783</v>
      </c>
      <c r="P458" s="15">
        <v>42348</v>
      </c>
      <c r="Q458" s="12" t="s">
        <v>1574</v>
      </c>
    </row>
    <row r="459" spans="1:17" ht="14.25" x14ac:dyDescent="0.2">
      <c r="A459" s="12" t="s">
        <v>1781</v>
      </c>
      <c r="B459" s="13" t="s">
        <v>1565</v>
      </c>
      <c r="C459" s="12" t="s">
        <v>1019</v>
      </c>
      <c r="D459" s="12" t="s">
        <v>1566</v>
      </c>
      <c r="E459" s="12" t="s">
        <v>1567</v>
      </c>
      <c r="F459" s="12" t="s">
        <v>1568</v>
      </c>
      <c r="G459" s="12" t="s">
        <v>1569</v>
      </c>
      <c r="H459" s="12" t="s">
        <v>1567</v>
      </c>
      <c r="I459" s="12" t="s">
        <v>1567</v>
      </c>
      <c r="J459" s="13" t="s">
        <v>1567</v>
      </c>
      <c r="K459" s="13" t="s">
        <v>1570</v>
      </c>
      <c r="L459" s="14">
        <v>134.76</v>
      </c>
      <c r="M459" s="12" t="s">
        <v>1571</v>
      </c>
      <c r="N459" s="13" t="s">
        <v>1572</v>
      </c>
      <c r="O459" s="13" t="s">
        <v>1714</v>
      </c>
      <c r="P459" s="15">
        <v>42348</v>
      </c>
      <c r="Q459" s="12" t="s">
        <v>1574</v>
      </c>
    </row>
    <row r="460" spans="1:17" ht="14.25" x14ac:dyDescent="0.2">
      <c r="A460" s="12" t="s">
        <v>1781</v>
      </c>
      <c r="B460" s="13" t="s">
        <v>1565</v>
      </c>
      <c r="C460" s="12" t="s">
        <v>1019</v>
      </c>
      <c r="D460" s="12" t="s">
        <v>1566</v>
      </c>
      <c r="E460" s="12" t="s">
        <v>1567</v>
      </c>
      <c r="F460" s="12" t="s">
        <v>1568</v>
      </c>
      <c r="G460" s="12" t="s">
        <v>1569</v>
      </c>
      <c r="H460" s="12" t="s">
        <v>1567</v>
      </c>
      <c r="I460" s="12" t="s">
        <v>1567</v>
      </c>
      <c r="J460" s="13" t="s">
        <v>1567</v>
      </c>
      <c r="K460" s="13" t="s">
        <v>1570</v>
      </c>
      <c r="L460" s="14">
        <v>135.96</v>
      </c>
      <c r="M460" s="12" t="s">
        <v>1571</v>
      </c>
      <c r="N460" s="13" t="s">
        <v>1572</v>
      </c>
      <c r="O460" s="13" t="s">
        <v>1714</v>
      </c>
      <c r="P460" s="15">
        <v>42348</v>
      </c>
      <c r="Q460" s="12" t="s">
        <v>1574</v>
      </c>
    </row>
    <row r="461" spans="1:17" ht="14.25" x14ac:dyDescent="0.2">
      <c r="A461" s="12" t="s">
        <v>1781</v>
      </c>
      <c r="B461" s="13" t="s">
        <v>1565</v>
      </c>
      <c r="C461" s="12" t="s">
        <v>1019</v>
      </c>
      <c r="D461" s="12" t="s">
        <v>1566</v>
      </c>
      <c r="E461" s="12" t="s">
        <v>1567</v>
      </c>
      <c r="F461" s="12" t="s">
        <v>1568</v>
      </c>
      <c r="G461" s="12" t="s">
        <v>1569</v>
      </c>
      <c r="H461" s="12" t="s">
        <v>1567</v>
      </c>
      <c r="I461" s="12" t="s">
        <v>1567</v>
      </c>
      <c r="J461" s="13" t="s">
        <v>1567</v>
      </c>
      <c r="K461" s="13" t="s">
        <v>1570</v>
      </c>
      <c r="L461" s="14">
        <v>138.9</v>
      </c>
      <c r="M461" s="12" t="s">
        <v>1571</v>
      </c>
      <c r="N461" s="13" t="s">
        <v>1572</v>
      </c>
      <c r="O461" s="13" t="s">
        <v>1784</v>
      </c>
      <c r="P461" s="15">
        <v>42348</v>
      </c>
      <c r="Q461" s="12" t="s">
        <v>1574</v>
      </c>
    </row>
    <row r="462" spans="1:17" ht="14.25" x14ac:dyDescent="0.2">
      <c r="A462" s="12" t="s">
        <v>1781</v>
      </c>
      <c r="B462" s="13" t="s">
        <v>1565</v>
      </c>
      <c r="C462" s="12" t="s">
        <v>1019</v>
      </c>
      <c r="D462" s="12" t="s">
        <v>1566</v>
      </c>
      <c r="E462" s="12" t="s">
        <v>1567</v>
      </c>
      <c r="F462" s="12" t="s">
        <v>1568</v>
      </c>
      <c r="G462" s="12" t="s">
        <v>1569</v>
      </c>
      <c r="H462" s="12" t="s">
        <v>1567</v>
      </c>
      <c r="I462" s="12" t="s">
        <v>1567</v>
      </c>
      <c r="J462" s="13" t="s">
        <v>1567</v>
      </c>
      <c r="K462" s="13" t="s">
        <v>1570</v>
      </c>
      <c r="L462" s="14">
        <v>162.47999999999999</v>
      </c>
      <c r="M462" s="12" t="s">
        <v>1571</v>
      </c>
      <c r="N462" s="13" t="s">
        <v>1572</v>
      </c>
      <c r="O462" s="13" t="s">
        <v>1713</v>
      </c>
      <c r="P462" s="15">
        <v>42348</v>
      </c>
      <c r="Q462" s="12" t="s">
        <v>1574</v>
      </c>
    </row>
    <row r="463" spans="1:17" ht="14.25" x14ac:dyDescent="0.2">
      <c r="A463" s="12" t="s">
        <v>1781</v>
      </c>
      <c r="B463" s="13" t="s">
        <v>1565</v>
      </c>
      <c r="C463" s="12" t="s">
        <v>1019</v>
      </c>
      <c r="D463" s="12" t="s">
        <v>1566</v>
      </c>
      <c r="E463" s="12" t="s">
        <v>1567</v>
      </c>
      <c r="F463" s="12" t="s">
        <v>1568</v>
      </c>
      <c r="G463" s="12" t="s">
        <v>1569</v>
      </c>
      <c r="H463" s="12" t="s">
        <v>1567</v>
      </c>
      <c r="I463" s="12" t="s">
        <v>1567</v>
      </c>
      <c r="J463" s="13" t="s">
        <v>1567</v>
      </c>
      <c r="K463" s="13" t="s">
        <v>1570</v>
      </c>
      <c r="L463" s="14">
        <v>166.73</v>
      </c>
      <c r="M463" s="12" t="s">
        <v>1571</v>
      </c>
      <c r="N463" s="13" t="s">
        <v>1572</v>
      </c>
      <c r="O463" s="13" t="s">
        <v>1782</v>
      </c>
      <c r="P463" s="15">
        <v>42348</v>
      </c>
      <c r="Q463" s="12" t="s">
        <v>1574</v>
      </c>
    </row>
    <row r="464" spans="1:17" ht="14.25" x14ac:dyDescent="0.2">
      <c r="A464" s="12" t="s">
        <v>1781</v>
      </c>
      <c r="B464" s="13" t="s">
        <v>1565</v>
      </c>
      <c r="C464" s="12" t="s">
        <v>1019</v>
      </c>
      <c r="D464" s="12" t="s">
        <v>1566</v>
      </c>
      <c r="E464" s="12" t="s">
        <v>1567</v>
      </c>
      <c r="F464" s="12" t="s">
        <v>1568</v>
      </c>
      <c r="G464" s="12" t="s">
        <v>1569</v>
      </c>
      <c r="H464" s="12" t="s">
        <v>1567</v>
      </c>
      <c r="I464" s="12" t="s">
        <v>1567</v>
      </c>
      <c r="J464" s="13" t="s">
        <v>1567</v>
      </c>
      <c r="K464" s="13" t="s">
        <v>1570</v>
      </c>
      <c r="L464" s="14">
        <v>168.16</v>
      </c>
      <c r="M464" s="12" t="s">
        <v>1571</v>
      </c>
      <c r="N464" s="13" t="s">
        <v>1572</v>
      </c>
      <c r="O464" s="13" t="s">
        <v>1736</v>
      </c>
      <c r="P464" s="15">
        <v>42348</v>
      </c>
      <c r="Q464" s="12" t="s">
        <v>1574</v>
      </c>
    </row>
    <row r="465" spans="1:17" ht="14.25" x14ac:dyDescent="0.2">
      <c r="A465" s="12" t="s">
        <v>1781</v>
      </c>
      <c r="B465" s="13" t="s">
        <v>1565</v>
      </c>
      <c r="C465" s="12" t="s">
        <v>1019</v>
      </c>
      <c r="D465" s="12" t="s">
        <v>1566</v>
      </c>
      <c r="E465" s="12" t="s">
        <v>1567</v>
      </c>
      <c r="F465" s="12" t="s">
        <v>1568</v>
      </c>
      <c r="G465" s="12" t="s">
        <v>1569</v>
      </c>
      <c r="H465" s="12" t="s">
        <v>1567</v>
      </c>
      <c r="I465" s="12" t="s">
        <v>1567</v>
      </c>
      <c r="J465" s="13" t="s">
        <v>1567</v>
      </c>
      <c r="K465" s="13" t="s">
        <v>1575</v>
      </c>
      <c r="L465" s="14">
        <v>184.15</v>
      </c>
      <c r="M465" s="12" t="s">
        <v>1571</v>
      </c>
      <c r="N465" s="13" t="s">
        <v>1572</v>
      </c>
      <c r="O465" s="13" t="s">
        <v>1785</v>
      </c>
      <c r="P465" s="15">
        <v>42348</v>
      </c>
      <c r="Q465" s="12" t="s">
        <v>1574</v>
      </c>
    </row>
    <row r="466" spans="1:17" ht="14.25" x14ac:dyDescent="0.2">
      <c r="A466" s="12" t="s">
        <v>1781</v>
      </c>
      <c r="B466" s="13" t="s">
        <v>1565</v>
      </c>
      <c r="C466" s="12" t="s">
        <v>1019</v>
      </c>
      <c r="D466" s="12" t="s">
        <v>1566</v>
      </c>
      <c r="E466" s="12" t="s">
        <v>1567</v>
      </c>
      <c r="F466" s="12" t="s">
        <v>1568</v>
      </c>
      <c r="G466" s="12" t="s">
        <v>1569</v>
      </c>
      <c r="H466" s="12" t="s">
        <v>1567</v>
      </c>
      <c r="I466" s="12" t="s">
        <v>1567</v>
      </c>
      <c r="J466" s="13" t="s">
        <v>1567</v>
      </c>
      <c r="K466" s="13" t="s">
        <v>1570</v>
      </c>
      <c r="L466" s="14">
        <v>184.5</v>
      </c>
      <c r="M466" s="12" t="s">
        <v>1571</v>
      </c>
      <c r="N466" s="13" t="s">
        <v>1572</v>
      </c>
      <c r="O466" s="13" t="s">
        <v>1736</v>
      </c>
      <c r="P466" s="15">
        <v>42348</v>
      </c>
      <c r="Q466" s="12" t="s">
        <v>1574</v>
      </c>
    </row>
    <row r="467" spans="1:17" ht="14.25" x14ac:dyDescent="0.2">
      <c r="A467" s="12" t="s">
        <v>1781</v>
      </c>
      <c r="B467" s="13" t="s">
        <v>1565</v>
      </c>
      <c r="C467" s="12" t="s">
        <v>1019</v>
      </c>
      <c r="D467" s="12" t="s">
        <v>1566</v>
      </c>
      <c r="E467" s="12" t="s">
        <v>1567</v>
      </c>
      <c r="F467" s="12" t="s">
        <v>1568</v>
      </c>
      <c r="G467" s="12" t="s">
        <v>1569</v>
      </c>
      <c r="H467" s="12" t="s">
        <v>1567</v>
      </c>
      <c r="I467" s="12" t="s">
        <v>1567</v>
      </c>
      <c r="J467" s="13" t="s">
        <v>1567</v>
      </c>
      <c r="K467" s="13" t="s">
        <v>1570</v>
      </c>
      <c r="L467" s="14">
        <v>191.3</v>
      </c>
      <c r="M467" s="12" t="s">
        <v>1571</v>
      </c>
      <c r="N467" s="13" t="s">
        <v>1572</v>
      </c>
      <c r="O467" s="13" t="s">
        <v>1736</v>
      </c>
      <c r="P467" s="15">
        <v>42348</v>
      </c>
      <c r="Q467" s="12" t="s">
        <v>1574</v>
      </c>
    </row>
    <row r="468" spans="1:17" ht="14.25" x14ac:dyDescent="0.2">
      <c r="A468" s="12" t="s">
        <v>1781</v>
      </c>
      <c r="B468" s="13" t="s">
        <v>1565</v>
      </c>
      <c r="C468" s="12" t="s">
        <v>1019</v>
      </c>
      <c r="D468" s="12" t="s">
        <v>1566</v>
      </c>
      <c r="E468" s="12" t="s">
        <v>1567</v>
      </c>
      <c r="F468" s="12" t="s">
        <v>1568</v>
      </c>
      <c r="G468" s="12" t="s">
        <v>1569</v>
      </c>
      <c r="H468" s="12" t="s">
        <v>1567</v>
      </c>
      <c r="I468" s="12" t="s">
        <v>1567</v>
      </c>
      <c r="J468" s="13" t="s">
        <v>1567</v>
      </c>
      <c r="K468" s="13" t="s">
        <v>1570</v>
      </c>
      <c r="L468" s="14">
        <v>192.74</v>
      </c>
      <c r="M468" s="12" t="s">
        <v>1571</v>
      </c>
      <c r="N468" s="13" t="s">
        <v>1572</v>
      </c>
      <c r="O468" s="13" t="s">
        <v>1782</v>
      </c>
      <c r="P468" s="15">
        <v>42348</v>
      </c>
      <c r="Q468" s="12" t="s">
        <v>1574</v>
      </c>
    </row>
    <row r="469" spans="1:17" ht="14.25" x14ac:dyDescent="0.2">
      <c r="A469" s="12" t="s">
        <v>1781</v>
      </c>
      <c r="B469" s="13" t="s">
        <v>1565</v>
      </c>
      <c r="C469" s="12" t="s">
        <v>1019</v>
      </c>
      <c r="D469" s="12" t="s">
        <v>1566</v>
      </c>
      <c r="E469" s="12" t="s">
        <v>1567</v>
      </c>
      <c r="F469" s="12" t="s">
        <v>1568</v>
      </c>
      <c r="G469" s="12" t="s">
        <v>1569</v>
      </c>
      <c r="H469" s="12" t="s">
        <v>1567</v>
      </c>
      <c r="I469" s="12" t="s">
        <v>1567</v>
      </c>
      <c r="J469" s="13" t="s">
        <v>1567</v>
      </c>
      <c r="K469" s="13" t="s">
        <v>1570</v>
      </c>
      <c r="L469" s="14">
        <v>193.4</v>
      </c>
      <c r="M469" s="12" t="s">
        <v>1571</v>
      </c>
      <c r="N469" s="13" t="s">
        <v>1572</v>
      </c>
      <c r="O469" s="13" t="s">
        <v>1736</v>
      </c>
      <c r="P469" s="15">
        <v>42348</v>
      </c>
      <c r="Q469" s="12" t="s">
        <v>1574</v>
      </c>
    </row>
    <row r="470" spans="1:17" ht="14.25" x14ac:dyDescent="0.2">
      <c r="A470" s="12" t="s">
        <v>1781</v>
      </c>
      <c r="B470" s="13" t="s">
        <v>1565</v>
      </c>
      <c r="C470" s="12" t="s">
        <v>1019</v>
      </c>
      <c r="D470" s="12" t="s">
        <v>1566</v>
      </c>
      <c r="E470" s="12" t="s">
        <v>1567</v>
      </c>
      <c r="F470" s="12" t="s">
        <v>1568</v>
      </c>
      <c r="G470" s="12" t="s">
        <v>1569</v>
      </c>
      <c r="H470" s="12" t="s">
        <v>1567</v>
      </c>
      <c r="I470" s="12" t="s">
        <v>1567</v>
      </c>
      <c r="J470" s="13" t="s">
        <v>1567</v>
      </c>
      <c r="K470" s="13" t="s">
        <v>1575</v>
      </c>
      <c r="L470" s="14">
        <v>203.79</v>
      </c>
      <c r="M470" s="12" t="s">
        <v>1571</v>
      </c>
      <c r="N470" s="13" t="s">
        <v>1572</v>
      </c>
      <c r="O470" s="13" t="s">
        <v>1785</v>
      </c>
      <c r="P470" s="15">
        <v>42348</v>
      </c>
      <c r="Q470" s="12" t="s">
        <v>1574</v>
      </c>
    </row>
    <row r="471" spans="1:17" ht="14.25" x14ac:dyDescent="0.2">
      <c r="A471" s="12" t="s">
        <v>1781</v>
      </c>
      <c r="B471" s="13" t="s">
        <v>1565</v>
      </c>
      <c r="C471" s="12" t="s">
        <v>1019</v>
      </c>
      <c r="D471" s="12" t="s">
        <v>1566</v>
      </c>
      <c r="E471" s="12" t="s">
        <v>1567</v>
      </c>
      <c r="F471" s="12" t="s">
        <v>1568</v>
      </c>
      <c r="G471" s="12" t="s">
        <v>1569</v>
      </c>
      <c r="H471" s="12" t="s">
        <v>1567</v>
      </c>
      <c r="I471" s="12" t="s">
        <v>1567</v>
      </c>
      <c r="J471" s="13" t="s">
        <v>1567</v>
      </c>
      <c r="K471" s="13" t="s">
        <v>1575</v>
      </c>
      <c r="L471" s="14">
        <v>243.63</v>
      </c>
      <c r="M471" s="12" t="s">
        <v>1571</v>
      </c>
      <c r="N471" s="13" t="s">
        <v>1572</v>
      </c>
      <c r="O471" s="13" t="s">
        <v>1785</v>
      </c>
      <c r="P471" s="15">
        <v>42348</v>
      </c>
      <c r="Q471" s="12" t="s">
        <v>1574</v>
      </c>
    </row>
    <row r="472" spans="1:17" ht="14.25" x14ac:dyDescent="0.2">
      <c r="A472" s="12" t="s">
        <v>1781</v>
      </c>
      <c r="B472" s="13" t="s">
        <v>1565</v>
      </c>
      <c r="C472" s="12" t="s">
        <v>1019</v>
      </c>
      <c r="D472" s="12" t="s">
        <v>1566</v>
      </c>
      <c r="E472" s="12" t="s">
        <v>1567</v>
      </c>
      <c r="F472" s="12" t="s">
        <v>1568</v>
      </c>
      <c r="G472" s="12" t="s">
        <v>1569</v>
      </c>
      <c r="H472" s="12" t="s">
        <v>1567</v>
      </c>
      <c r="I472" s="12" t="s">
        <v>1567</v>
      </c>
      <c r="J472" s="13" t="s">
        <v>1567</v>
      </c>
      <c r="K472" s="13" t="s">
        <v>1600</v>
      </c>
      <c r="L472" s="14">
        <v>253.9</v>
      </c>
      <c r="M472" s="12" t="s">
        <v>1571</v>
      </c>
      <c r="N472" s="13" t="s">
        <v>1572</v>
      </c>
      <c r="O472" s="13" t="s">
        <v>1746</v>
      </c>
      <c r="P472" s="15">
        <v>42348</v>
      </c>
      <c r="Q472" s="12" t="s">
        <v>1574</v>
      </c>
    </row>
    <row r="473" spans="1:17" ht="14.25" x14ac:dyDescent="0.2">
      <c r="A473" s="12" t="s">
        <v>1717</v>
      </c>
      <c r="B473" s="13" t="s">
        <v>1565</v>
      </c>
      <c r="C473" s="12" t="s">
        <v>1019</v>
      </c>
      <c r="D473" s="12" t="s">
        <v>1566</v>
      </c>
      <c r="E473" s="12" t="s">
        <v>1567</v>
      </c>
      <c r="F473" s="12" t="s">
        <v>1568</v>
      </c>
      <c r="G473" s="12" t="s">
        <v>1665</v>
      </c>
      <c r="H473" s="12" t="s">
        <v>1567</v>
      </c>
      <c r="I473" s="12" t="s">
        <v>1567</v>
      </c>
      <c r="J473" s="13" t="s">
        <v>1666</v>
      </c>
      <c r="K473" s="13" t="s">
        <v>1579</v>
      </c>
      <c r="L473" s="14">
        <v>319</v>
      </c>
      <c r="M473" s="12" t="s">
        <v>1571</v>
      </c>
      <c r="N473" s="13" t="s">
        <v>1572</v>
      </c>
      <c r="O473" s="13" t="s">
        <v>1786</v>
      </c>
      <c r="P473" s="15">
        <v>42328</v>
      </c>
      <c r="Q473" s="12" t="s">
        <v>1574</v>
      </c>
    </row>
    <row r="474" spans="1:17" ht="14.25" x14ac:dyDescent="0.2">
      <c r="A474" s="12" t="s">
        <v>1717</v>
      </c>
      <c r="B474" s="13" t="s">
        <v>1565</v>
      </c>
      <c r="C474" s="12" t="s">
        <v>1019</v>
      </c>
      <c r="D474" s="12" t="s">
        <v>1566</v>
      </c>
      <c r="E474" s="12" t="s">
        <v>1567</v>
      </c>
      <c r="F474" s="12" t="s">
        <v>1568</v>
      </c>
      <c r="G474" s="12" t="s">
        <v>1665</v>
      </c>
      <c r="H474" s="12" t="s">
        <v>1567</v>
      </c>
      <c r="I474" s="12" t="s">
        <v>1567</v>
      </c>
      <c r="J474" s="13" t="s">
        <v>1666</v>
      </c>
      <c r="K474" s="13" t="s">
        <v>1579</v>
      </c>
      <c r="L474" s="14">
        <v>319</v>
      </c>
      <c r="M474" s="12" t="s">
        <v>1571</v>
      </c>
      <c r="N474" s="13" t="s">
        <v>1572</v>
      </c>
      <c r="O474" s="13" t="s">
        <v>1787</v>
      </c>
      <c r="P474" s="15">
        <v>42328</v>
      </c>
      <c r="Q474" s="12" t="s">
        <v>1574</v>
      </c>
    </row>
    <row r="475" spans="1:17" ht="14.25" x14ac:dyDescent="0.2">
      <c r="A475" s="12" t="s">
        <v>1788</v>
      </c>
      <c r="B475" s="13" t="s">
        <v>1565</v>
      </c>
      <c r="C475" s="12" t="s">
        <v>1019</v>
      </c>
      <c r="D475" s="12" t="s">
        <v>1566</v>
      </c>
      <c r="E475" s="12" t="s">
        <v>1567</v>
      </c>
      <c r="F475" s="12" t="s">
        <v>1568</v>
      </c>
      <c r="G475" s="12" t="s">
        <v>1665</v>
      </c>
      <c r="H475" s="12" t="s">
        <v>1567</v>
      </c>
      <c r="I475" s="12" t="s">
        <v>1567</v>
      </c>
      <c r="J475" s="13" t="s">
        <v>1567</v>
      </c>
      <c r="K475" s="13" t="s">
        <v>1579</v>
      </c>
      <c r="L475" s="14">
        <v>-438.42</v>
      </c>
      <c r="M475" s="12" t="s">
        <v>1571</v>
      </c>
      <c r="N475" s="13" t="s">
        <v>1572</v>
      </c>
      <c r="O475" s="13" t="s">
        <v>1789</v>
      </c>
      <c r="P475" s="15">
        <v>42328</v>
      </c>
      <c r="Q475" s="12" t="s">
        <v>1574</v>
      </c>
    </row>
    <row r="476" spans="1:17" ht="14.25" x14ac:dyDescent="0.2">
      <c r="A476" s="12" t="s">
        <v>1788</v>
      </c>
      <c r="B476" s="13" t="s">
        <v>1565</v>
      </c>
      <c r="C476" s="12" t="s">
        <v>1019</v>
      </c>
      <c r="D476" s="12" t="s">
        <v>1566</v>
      </c>
      <c r="E476" s="12" t="s">
        <v>1567</v>
      </c>
      <c r="F476" s="12" t="s">
        <v>1568</v>
      </c>
      <c r="G476" s="12" t="s">
        <v>1665</v>
      </c>
      <c r="H476" s="12" t="s">
        <v>1567</v>
      </c>
      <c r="I476" s="12" t="s">
        <v>1567</v>
      </c>
      <c r="J476" s="13" t="s">
        <v>1666</v>
      </c>
      <c r="K476" s="13" t="s">
        <v>1579</v>
      </c>
      <c r="L476" s="14">
        <v>438.42</v>
      </c>
      <c r="M476" s="12" t="s">
        <v>1571</v>
      </c>
      <c r="N476" s="13" t="s">
        <v>1572</v>
      </c>
      <c r="O476" s="13" t="s">
        <v>1790</v>
      </c>
      <c r="P476" s="15">
        <v>42328</v>
      </c>
      <c r="Q476" s="12" t="s">
        <v>1574</v>
      </c>
    </row>
    <row r="477" spans="1:17" ht="14.25" x14ac:dyDescent="0.2">
      <c r="A477" s="12" t="s">
        <v>1781</v>
      </c>
      <c r="B477" s="13" t="s">
        <v>1565</v>
      </c>
      <c r="C477" s="12" t="s">
        <v>1019</v>
      </c>
      <c r="D477" s="12" t="s">
        <v>1566</v>
      </c>
      <c r="E477" s="12" t="s">
        <v>1567</v>
      </c>
      <c r="F477" s="12" t="s">
        <v>1568</v>
      </c>
      <c r="G477" s="12" t="s">
        <v>1569</v>
      </c>
      <c r="H477" s="12" t="s">
        <v>1567</v>
      </c>
      <c r="I477" s="12" t="s">
        <v>1567</v>
      </c>
      <c r="J477" s="13" t="s">
        <v>1567</v>
      </c>
      <c r="K477" s="13" t="s">
        <v>1570</v>
      </c>
      <c r="L477" s="14">
        <v>1320.26</v>
      </c>
      <c r="M477" s="12" t="s">
        <v>1571</v>
      </c>
      <c r="N477" s="13" t="s">
        <v>1572</v>
      </c>
      <c r="O477" s="13" t="s">
        <v>1714</v>
      </c>
      <c r="P477" s="15">
        <v>42348</v>
      </c>
      <c r="Q477" s="12" t="s">
        <v>1574</v>
      </c>
    </row>
    <row r="478" spans="1:17" ht="14.25" x14ac:dyDescent="0.2">
      <c r="A478" s="12" t="s">
        <v>1781</v>
      </c>
      <c r="B478" s="13" t="s">
        <v>1565</v>
      </c>
      <c r="C478" s="12" t="s">
        <v>1019</v>
      </c>
      <c r="D478" s="12" t="s">
        <v>1566</v>
      </c>
      <c r="E478" s="12" t="s">
        <v>1567</v>
      </c>
      <c r="F478" s="12" t="s">
        <v>1568</v>
      </c>
      <c r="G478" s="12" t="s">
        <v>1569</v>
      </c>
      <c r="H478" s="12" t="s">
        <v>1567</v>
      </c>
      <c r="I478" s="12" t="s">
        <v>1567</v>
      </c>
      <c r="J478" s="13" t="s">
        <v>1567</v>
      </c>
      <c r="K478" s="13" t="s">
        <v>1600</v>
      </c>
      <c r="L478" s="14">
        <v>887.6</v>
      </c>
      <c r="M478" s="12" t="s">
        <v>1571</v>
      </c>
      <c r="N478" s="13" t="s">
        <v>1572</v>
      </c>
      <c r="O478" s="13" t="s">
        <v>1764</v>
      </c>
      <c r="P478" s="15">
        <v>42348</v>
      </c>
      <c r="Q478" s="12" t="s">
        <v>1574</v>
      </c>
    </row>
    <row r="479" spans="1:17" ht="14.25" x14ac:dyDescent="0.2">
      <c r="A479" s="12" t="s">
        <v>1781</v>
      </c>
      <c r="B479" s="13" t="s">
        <v>1565</v>
      </c>
      <c r="C479" s="12" t="s">
        <v>1019</v>
      </c>
      <c r="D479" s="12" t="s">
        <v>1566</v>
      </c>
      <c r="E479" s="12" t="s">
        <v>1567</v>
      </c>
      <c r="F479" s="12" t="s">
        <v>1568</v>
      </c>
      <c r="G479" s="12" t="s">
        <v>1569</v>
      </c>
      <c r="H479" s="12" t="s">
        <v>1567</v>
      </c>
      <c r="I479" s="12" t="s">
        <v>1567</v>
      </c>
      <c r="J479" s="13" t="s">
        <v>1567</v>
      </c>
      <c r="K479" s="13" t="s">
        <v>1570</v>
      </c>
      <c r="L479" s="14">
        <v>586.32000000000005</v>
      </c>
      <c r="M479" s="12" t="s">
        <v>1571</v>
      </c>
      <c r="N479" s="13" t="s">
        <v>1572</v>
      </c>
      <c r="O479" s="13" t="s">
        <v>1715</v>
      </c>
      <c r="P479" s="15">
        <v>42348</v>
      </c>
      <c r="Q479" s="12" t="s">
        <v>1574</v>
      </c>
    </row>
    <row r="480" spans="1:17" ht="14.25" x14ac:dyDescent="0.2">
      <c r="A480" s="12" t="s">
        <v>1781</v>
      </c>
      <c r="B480" s="13" t="s">
        <v>1565</v>
      </c>
      <c r="C480" s="12" t="s">
        <v>1019</v>
      </c>
      <c r="D480" s="12" t="s">
        <v>1566</v>
      </c>
      <c r="E480" s="12" t="s">
        <v>1567</v>
      </c>
      <c r="F480" s="12" t="s">
        <v>1568</v>
      </c>
      <c r="G480" s="12" t="s">
        <v>1569</v>
      </c>
      <c r="H480" s="12" t="s">
        <v>1567</v>
      </c>
      <c r="I480" s="12" t="s">
        <v>1567</v>
      </c>
      <c r="J480" s="13" t="s">
        <v>1567</v>
      </c>
      <c r="K480" s="13" t="s">
        <v>1570</v>
      </c>
      <c r="L480" s="14">
        <v>494.7</v>
      </c>
      <c r="M480" s="12" t="s">
        <v>1571</v>
      </c>
      <c r="N480" s="13" t="s">
        <v>1572</v>
      </c>
      <c r="O480" s="13" t="s">
        <v>1785</v>
      </c>
      <c r="P480" s="15">
        <v>42348</v>
      </c>
      <c r="Q480" s="12" t="s">
        <v>1574</v>
      </c>
    </row>
    <row r="481" spans="1:17" ht="14.25" x14ac:dyDescent="0.2">
      <c r="A481" s="12" t="s">
        <v>1781</v>
      </c>
      <c r="B481" s="13" t="s">
        <v>1565</v>
      </c>
      <c r="C481" s="12" t="s">
        <v>1019</v>
      </c>
      <c r="D481" s="12" t="s">
        <v>1566</v>
      </c>
      <c r="E481" s="12" t="s">
        <v>1567</v>
      </c>
      <c r="F481" s="12" t="s">
        <v>1568</v>
      </c>
      <c r="G481" s="12" t="s">
        <v>1569</v>
      </c>
      <c r="H481" s="12" t="s">
        <v>1567</v>
      </c>
      <c r="I481" s="12" t="s">
        <v>1567</v>
      </c>
      <c r="J481" s="13" t="s">
        <v>1567</v>
      </c>
      <c r="K481" s="13" t="s">
        <v>1570</v>
      </c>
      <c r="L481" s="14">
        <v>474.34000000000003</v>
      </c>
      <c r="M481" s="12" t="s">
        <v>1571</v>
      </c>
      <c r="N481" s="13" t="s">
        <v>1572</v>
      </c>
      <c r="O481" s="13" t="s">
        <v>1722</v>
      </c>
      <c r="P481" s="15">
        <v>42348</v>
      </c>
      <c r="Q481" s="12" t="s">
        <v>1574</v>
      </c>
    </row>
    <row r="482" spans="1:17" ht="14.25" x14ac:dyDescent="0.2">
      <c r="A482" s="12" t="s">
        <v>1781</v>
      </c>
      <c r="B482" s="13" t="s">
        <v>1565</v>
      </c>
      <c r="C482" s="12" t="s">
        <v>1019</v>
      </c>
      <c r="D482" s="12" t="s">
        <v>1566</v>
      </c>
      <c r="E482" s="12" t="s">
        <v>1567</v>
      </c>
      <c r="F482" s="12" t="s">
        <v>1568</v>
      </c>
      <c r="G482" s="12" t="s">
        <v>1569</v>
      </c>
      <c r="H482" s="12" t="s">
        <v>1567</v>
      </c>
      <c r="I482" s="12" t="s">
        <v>1567</v>
      </c>
      <c r="J482" s="13" t="s">
        <v>1567</v>
      </c>
      <c r="K482" s="13" t="s">
        <v>1570</v>
      </c>
      <c r="L482" s="14">
        <v>461.01</v>
      </c>
      <c r="M482" s="12" t="s">
        <v>1571</v>
      </c>
      <c r="N482" s="13" t="s">
        <v>1572</v>
      </c>
      <c r="O482" s="13" t="s">
        <v>1714</v>
      </c>
      <c r="P482" s="15">
        <v>42348</v>
      </c>
      <c r="Q482" s="12" t="s">
        <v>1574</v>
      </c>
    </row>
    <row r="483" spans="1:17" ht="14.25" x14ac:dyDescent="0.2">
      <c r="A483" s="12" t="s">
        <v>1781</v>
      </c>
      <c r="B483" s="13" t="s">
        <v>1565</v>
      </c>
      <c r="C483" s="12" t="s">
        <v>1019</v>
      </c>
      <c r="D483" s="12" t="s">
        <v>1566</v>
      </c>
      <c r="E483" s="12" t="s">
        <v>1567</v>
      </c>
      <c r="F483" s="12" t="s">
        <v>1568</v>
      </c>
      <c r="G483" s="12" t="s">
        <v>1569</v>
      </c>
      <c r="H483" s="12" t="s">
        <v>1567</v>
      </c>
      <c r="I483" s="12" t="s">
        <v>1567</v>
      </c>
      <c r="J483" s="13" t="s">
        <v>1567</v>
      </c>
      <c r="K483" s="13" t="s">
        <v>1570</v>
      </c>
      <c r="L483" s="14">
        <v>449.86</v>
      </c>
      <c r="M483" s="12" t="s">
        <v>1571</v>
      </c>
      <c r="N483" s="13" t="s">
        <v>1572</v>
      </c>
      <c r="O483" s="13" t="s">
        <v>1714</v>
      </c>
      <c r="P483" s="15">
        <v>42348</v>
      </c>
      <c r="Q483" s="12" t="s">
        <v>1574</v>
      </c>
    </row>
    <row r="484" spans="1:17" ht="14.25" x14ac:dyDescent="0.2">
      <c r="A484" s="12" t="s">
        <v>1781</v>
      </c>
      <c r="B484" s="13" t="s">
        <v>1565</v>
      </c>
      <c r="C484" s="12" t="s">
        <v>1019</v>
      </c>
      <c r="D484" s="12" t="s">
        <v>1566</v>
      </c>
      <c r="E484" s="12" t="s">
        <v>1567</v>
      </c>
      <c r="F484" s="12" t="s">
        <v>1568</v>
      </c>
      <c r="G484" s="12" t="s">
        <v>1569</v>
      </c>
      <c r="H484" s="12" t="s">
        <v>1567</v>
      </c>
      <c r="I484" s="12" t="s">
        <v>1567</v>
      </c>
      <c r="J484" s="13" t="s">
        <v>1567</v>
      </c>
      <c r="K484" s="13" t="s">
        <v>1570</v>
      </c>
      <c r="L484" s="14">
        <v>363.41</v>
      </c>
      <c r="M484" s="12" t="s">
        <v>1571</v>
      </c>
      <c r="N484" s="13" t="s">
        <v>1572</v>
      </c>
      <c r="O484" s="13" t="s">
        <v>1782</v>
      </c>
      <c r="P484" s="15">
        <v>42348</v>
      </c>
      <c r="Q484" s="12" t="s">
        <v>1574</v>
      </c>
    </row>
    <row r="485" spans="1:17" ht="14.25" x14ac:dyDescent="0.2">
      <c r="A485" s="12" t="s">
        <v>1781</v>
      </c>
      <c r="B485" s="13" t="s">
        <v>1565</v>
      </c>
      <c r="C485" s="12" t="s">
        <v>1019</v>
      </c>
      <c r="D485" s="12" t="s">
        <v>1566</v>
      </c>
      <c r="E485" s="12" t="s">
        <v>1567</v>
      </c>
      <c r="F485" s="12" t="s">
        <v>1568</v>
      </c>
      <c r="G485" s="12" t="s">
        <v>1569</v>
      </c>
      <c r="H485" s="12" t="s">
        <v>1567</v>
      </c>
      <c r="I485" s="12" t="s">
        <v>1567</v>
      </c>
      <c r="J485" s="13" t="s">
        <v>1567</v>
      </c>
      <c r="K485" s="13" t="s">
        <v>1570</v>
      </c>
      <c r="L485" s="14">
        <v>303.84000000000003</v>
      </c>
      <c r="M485" s="12" t="s">
        <v>1571</v>
      </c>
      <c r="N485" s="13" t="s">
        <v>1572</v>
      </c>
      <c r="O485" s="13" t="s">
        <v>1698</v>
      </c>
      <c r="P485" s="15">
        <v>42348</v>
      </c>
      <c r="Q485" s="12" t="s">
        <v>1574</v>
      </c>
    </row>
    <row r="486" spans="1:17" ht="14.25" x14ac:dyDescent="0.2">
      <c r="A486" s="12" t="s">
        <v>1781</v>
      </c>
      <c r="B486" s="13" t="s">
        <v>1565</v>
      </c>
      <c r="C486" s="12" t="s">
        <v>1019</v>
      </c>
      <c r="D486" s="12" t="s">
        <v>1566</v>
      </c>
      <c r="E486" s="12" t="s">
        <v>1567</v>
      </c>
      <c r="F486" s="12" t="s">
        <v>1568</v>
      </c>
      <c r="G486" s="12" t="s">
        <v>1569</v>
      </c>
      <c r="H486" s="12" t="s">
        <v>1567</v>
      </c>
      <c r="I486" s="12" t="s">
        <v>1567</v>
      </c>
      <c r="J486" s="13" t="s">
        <v>1567</v>
      </c>
      <c r="K486" s="13" t="s">
        <v>1600</v>
      </c>
      <c r="L486" s="14">
        <v>290.95</v>
      </c>
      <c r="M486" s="12" t="s">
        <v>1571</v>
      </c>
      <c r="N486" s="13" t="s">
        <v>1572</v>
      </c>
      <c r="O486" s="13" t="s">
        <v>1791</v>
      </c>
      <c r="P486" s="15">
        <v>42348</v>
      </c>
      <c r="Q486" s="12" t="s">
        <v>1574</v>
      </c>
    </row>
    <row r="487" spans="1:17" ht="14.25" x14ac:dyDescent="0.2">
      <c r="A487" s="12" t="s">
        <v>1781</v>
      </c>
      <c r="B487" s="13" t="s">
        <v>1565</v>
      </c>
      <c r="C487" s="12" t="s">
        <v>1019</v>
      </c>
      <c r="D487" s="12" t="s">
        <v>1566</v>
      </c>
      <c r="E487" s="12" t="s">
        <v>1567</v>
      </c>
      <c r="F487" s="12" t="s">
        <v>1568</v>
      </c>
      <c r="G487" s="12" t="s">
        <v>1569</v>
      </c>
      <c r="H487" s="12" t="s">
        <v>1567</v>
      </c>
      <c r="I487" s="12" t="s">
        <v>1567</v>
      </c>
      <c r="J487" s="13" t="s">
        <v>1567</v>
      </c>
      <c r="K487" s="13" t="s">
        <v>1570</v>
      </c>
      <c r="L487" s="14">
        <v>288.79000000000002</v>
      </c>
      <c r="M487" s="12" t="s">
        <v>1571</v>
      </c>
      <c r="N487" s="13" t="s">
        <v>1572</v>
      </c>
      <c r="O487" s="13" t="s">
        <v>1792</v>
      </c>
      <c r="P487" s="15">
        <v>42348</v>
      </c>
      <c r="Q487" s="12" t="s">
        <v>1574</v>
      </c>
    </row>
    <row r="488" spans="1:17" ht="14.25" x14ac:dyDescent="0.2">
      <c r="A488" s="12" t="s">
        <v>1781</v>
      </c>
      <c r="B488" s="13" t="s">
        <v>1565</v>
      </c>
      <c r="C488" s="12" t="s">
        <v>1019</v>
      </c>
      <c r="D488" s="12" t="s">
        <v>1566</v>
      </c>
      <c r="E488" s="12" t="s">
        <v>1567</v>
      </c>
      <c r="F488" s="12" t="s">
        <v>1568</v>
      </c>
      <c r="G488" s="12" t="s">
        <v>1569</v>
      </c>
      <c r="H488" s="12" t="s">
        <v>1567</v>
      </c>
      <c r="I488" s="12" t="s">
        <v>1567</v>
      </c>
      <c r="J488" s="13" t="s">
        <v>1567</v>
      </c>
      <c r="K488" s="13" t="s">
        <v>1600</v>
      </c>
      <c r="L488" s="14">
        <v>288.08</v>
      </c>
      <c r="M488" s="12" t="s">
        <v>1571</v>
      </c>
      <c r="N488" s="13" t="s">
        <v>1572</v>
      </c>
      <c r="O488" s="13" t="s">
        <v>1793</v>
      </c>
      <c r="P488" s="15">
        <v>42348</v>
      </c>
      <c r="Q488" s="12" t="s">
        <v>1574</v>
      </c>
    </row>
    <row r="489" spans="1:17" ht="14.25" x14ac:dyDescent="0.2">
      <c r="A489" s="12" t="s">
        <v>1781</v>
      </c>
      <c r="B489" s="13" t="s">
        <v>1565</v>
      </c>
      <c r="C489" s="12" t="s">
        <v>1019</v>
      </c>
      <c r="D489" s="12" t="s">
        <v>1566</v>
      </c>
      <c r="E489" s="12" t="s">
        <v>1567</v>
      </c>
      <c r="F489" s="12" t="s">
        <v>1568</v>
      </c>
      <c r="G489" s="12" t="s">
        <v>1569</v>
      </c>
      <c r="H489" s="12" t="s">
        <v>1567</v>
      </c>
      <c r="I489" s="12" t="s">
        <v>1567</v>
      </c>
      <c r="J489" s="13" t="s">
        <v>1567</v>
      </c>
      <c r="K489" s="13" t="s">
        <v>1570</v>
      </c>
      <c r="L489" s="14">
        <v>272.39999999999998</v>
      </c>
      <c r="M489" s="12" t="s">
        <v>1571</v>
      </c>
      <c r="N489" s="13" t="s">
        <v>1572</v>
      </c>
      <c r="O489" s="13" t="s">
        <v>1716</v>
      </c>
      <c r="P489" s="15">
        <v>42348</v>
      </c>
      <c r="Q489" s="12" t="s">
        <v>1574</v>
      </c>
    </row>
    <row r="490" spans="1:17" ht="14.25" x14ac:dyDescent="0.2">
      <c r="A490" s="12" t="s">
        <v>1773</v>
      </c>
      <c r="B490" s="13" t="s">
        <v>1565</v>
      </c>
      <c r="C490" s="12" t="s">
        <v>1019</v>
      </c>
      <c r="D490" s="12" t="s">
        <v>1566</v>
      </c>
      <c r="E490" s="12" t="s">
        <v>1567</v>
      </c>
      <c r="F490" s="12" t="s">
        <v>1568</v>
      </c>
      <c r="G490" s="12" t="s">
        <v>1569</v>
      </c>
      <c r="H490" s="12" t="s">
        <v>1567</v>
      </c>
      <c r="I490" s="12" t="s">
        <v>1567</v>
      </c>
      <c r="J490" s="13" t="s">
        <v>1567</v>
      </c>
      <c r="K490" s="13" t="s">
        <v>1570</v>
      </c>
      <c r="L490" s="14">
        <v>60.14</v>
      </c>
      <c r="M490" s="12" t="s">
        <v>1571</v>
      </c>
      <c r="N490" s="13" t="s">
        <v>1572</v>
      </c>
      <c r="O490" s="13" t="s">
        <v>1648</v>
      </c>
      <c r="P490" s="15">
        <v>42381</v>
      </c>
      <c r="Q490" s="12" t="s">
        <v>1574</v>
      </c>
    </row>
    <row r="491" spans="1:17" ht="14.25" x14ac:dyDescent="0.2">
      <c r="A491" s="12" t="s">
        <v>1773</v>
      </c>
      <c r="B491" s="13" t="s">
        <v>1565</v>
      </c>
      <c r="C491" s="12" t="s">
        <v>1019</v>
      </c>
      <c r="D491" s="12" t="s">
        <v>1566</v>
      </c>
      <c r="E491" s="12" t="s">
        <v>1567</v>
      </c>
      <c r="F491" s="12" t="s">
        <v>1568</v>
      </c>
      <c r="G491" s="12" t="s">
        <v>1569</v>
      </c>
      <c r="H491" s="12" t="s">
        <v>1567</v>
      </c>
      <c r="I491" s="12" t="s">
        <v>1567</v>
      </c>
      <c r="J491" s="13" t="s">
        <v>1567</v>
      </c>
      <c r="K491" s="13" t="s">
        <v>1570</v>
      </c>
      <c r="L491" s="14">
        <v>54.9</v>
      </c>
      <c r="M491" s="12" t="s">
        <v>1571</v>
      </c>
      <c r="N491" s="13" t="s">
        <v>1572</v>
      </c>
      <c r="O491" s="13" t="s">
        <v>1573</v>
      </c>
      <c r="P491" s="15">
        <v>42381</v>
      </c>
      <c r="Q491" s="12" t="s">
        <v>1574</v>
      </c>
    </row>
    <row r="492" spans="1:17" ht="14.25" x14ac:dyDescent="0.2">
      <c r="A492" s="12" t="s">
        <v>1773</v>
      </c>
      <c r="B492" s="13" t="s">
        <v>1565</v>
      </c>
      <c r="C492" s="12" t="s">
        <v>1019</v>
      </c>
      <c r="D492" s="12" t="s">
        <v>1566</v>
      </c>
      <c r="E492" s="12" t="s">
        <v>1567</v>
      </c>
      <c r="F492" s="12" t="s">
        <v>1568</v>
      </c>
      <c r="G492" s="12" t="s">
        <v>1569</v>
      </c>
      <c r="H492" s="12" t="s">
        <v>1567</v>
      </c>
      <c r="I492" s="12" t="s">
        <v>1567</v>
      </c>
      <c r="J492" s="13" t="s">
        <v>1567</v>
      </c>
      <c r="K492" s="13" t="s">
        <v>1570</v>
      </c>
      <c r="L492" s="14">
        <v>46.78</v>
      </c>
      <c r="M492" s="12" t="s">
        <v>1571</v>
      </c>
      <c r="N492" s="13" t="s">
        <v>1572</v>
      </c>
      <c r="O492" s="13" t="s">
        <v>1573</v>
      </c>
      <c r="P492" s="15">
        <v>42381</v>
      </c>
      <c r="Q492" s="12" t="s">
        <v>1574</v>
      </c>
    </row>
    <row r="493" spans="1:17" ht="14.25" x14ac:dyDescent="0.2">
      <c r="A493" s="12" t="s">
        <v>1773</v>
      </c>
      <c r="B493" s="13" t="s">
        <v>1565</v>
      </c>
      <c r="C493" s="12" t="s">
        <v>1019</v>
      </c>
      <c r="D493" s="12" t="s">
        <v>1566</v>
      </c>
      <c r="E493" s="12" t="s">
        <v>1567</v>
      </c>
      <c r="F493" s="12" t="s">
        <v>1568</v>
      </c>
      <c r="G493" s="12" t="s">
        <v>1569</v>
      </c>
      <c r="H493" s="12" t="s">
        <v>1567</v>
      </c>
      <c r="I493" s="12" t="s">
        <v>1567</v>
      </c>
      <c r="J493" s="13" t="s">
        <v>1567</v>
      </c>
      <c r="K493" s="13" t="s">
        <v>1570</v>
      </c>
      <c r="L493" s="14">
        <v>45.77</v>
      </c>
      <c r="M493" s="12" t="s">
        <v>1571</v>
      </c>
      <c r="N493" s="13" t="s">
        <v>1572</v>
      </c>
      <c r="O493" s="13" t="s">
        <v>1614</v>
      </c>
      <c r="P493" s="15">
        <v>42381</v>
      </c>
      <c r="Q493" s="12" t="s">
        <v>1574</v>
      </c>
    </row>
    <row r="494" spans="1:17" ht="14.25" x14ac:dyDescent="0.2">
      <c r="A494" s="12" t="s">
        <v>1773</v>
      </c>
      <c r="B494" s="13" t="s">
        <v>1565</v>
      </c>
      <c r="C494" s="12" t="s">
        <v>1019</v>
      </c>
      <c r="D494" s="12" t="s">
        <v>1566</v>
      </c>
      <c r="E494" s="12" t="s">
        <v>1567</v>
      </c>
      <c r="F494" s="12" t="s">
        <v>1568</v>
      </c>
      <c r="G494" s="12" t="s">
        <v>1569</v>
      </c>
      <c r="H494" s="12" t="s">
        <v>1567</v>
      </c>
      <c r="I494" s="12" t="s">
        <v>1567</v>
      </c>
      <c r="J494" s="13" t="s">
        <v>1567</v>
      </c>
      <c r="K494" s="13" t="s">
        <v>1570</v>
      </c>
      <c r="L494" s="14">
        <v>45.74</v>
      </c>
      <c r="M494" s="12" t="s">
        <v>1571</v>
      </c>
      <c r="N494" s="13" t="s">
        <v>1572</v>
      </c>
      <c r="O494" s="13" t="s">
        <v>1573</v>
      </c>
      <c r="P494" s="15">
        <v>42381</v>
      </c>
      <c r="Q494" s="12" t="s">
        <v>1574</v>
      </c>
    </row>
    <row r="495" spans="1:17" ht="14.25" x14ac:dyDescent="0.2">
      <c r="A495" s="12" t="s">
        <v>1773</v>
      </c>
      <c r="B495" s="13" t="s">
        <v>1565</v>
      </c>
      <c r="C495" s="12" t="s">
        <v>1019</v>
      </c>
      <c r="D495" s="12" t="s">
        <v>1566</v>
      </c>
      <c r="E495" s="12" t="s">
        <v>1567</v>
      </c>
      <c r="F495" s="12" t="s">
        <v>1568</v>
      </c>
      <c r="G495" s="12" t="s">
        <v>1569</v>
      </c>
      <c r="H495" s="12" t="s">
        <v>1567</v>
      </c>
      <c r="I495" s="12" t="s">
        <v>1567</v>
      </c>
      <c r="J495" s="13" t="s">
        <v>1567</v>
      </c>
      <c r="K495" s="13" t="s">
        <v>1570</v>
      </c>
      <c r="L495" s="14">
        <v>44.99</v>
      </c>
      <c r="M495" s="12" t="s">
        <v>1571</v>
      </c>
      <c r="N495" s="13" t="s">
        <v>1572</v>
      </c>
      <c r="O495" s="13" t="s">
        <v>1605</v>
      </c>
      <c r="P495" s="15">
        <v>42381</v>
      </c>
      <c r="Q495" s="12" t="s">
        <v>1574</v>
      </c>
    </row>
    <row r="496" spans="1:17" ht="14.25" x14ac:dyDescent="0.2">
      <c r="A496" s="12" t="s">
        <v>1773</v>
      </c>
      <c r="B496" s="13" t="s">
        <v>1565</v>
      </c>
      <c r="C496" s="12" t="s">
        <v>1019</v>
      </c>
      <c r="D496" s="12" t="s">
        <v>1566</v>
      </c>
      <c r="E496" s="12" t="s">
        <v>1567</v>
      </c>
      <c r="F496" s="12" t="s">
        <v>1568</v>
      </c>
      <c r="G496" s="12" t="s">
        <v>1569</v>
      </c>
      <c r="H496" s="12" t="s">
        <v>1567</v>
      </c>
      <c r="I496" s="12" t="s">
        <v>1567</v>
      </c>
      <c r="J496" s="13" t="s">
        <v>1567</v>
      </c>
      <c r="K496" s="13" t="s">
        <v>1570</v>
      </c>
      <c r="L496" s="14">
        <v>44.76</v>
      </c>
      <c r="M496" s="12" t="s">
        <v>1571</v>
      </c>
      <c r="N496" s="13" t="s">
        <v>1572</v>
      </c>
      <c r="O496" s="13" t="s">
        <v>1605</v>
      </c>
      <c r="P496" s="15">
        <v>42381</v>
      </c>
      <c r="Q496" s="12" t="s">
        <v>1574</v>
      </c>
    </row>
    <row r="497" spans="1:17" ht="14.25" x14ac:dyDescent="0.2">
      <c r="A497" s="12" t="s">
        <v>1773</v>
      </c>
      <c r="B497" s="13" t="s">
        <v>1565</v>
      </c>
      <c r="C497" s="12" t="s">
        <v>1019</v>
      </c>
      <c r="D497" s="12" t="s">
        <v>1566</v>
      </c>
      <c r="E497" s="12" t="s">
        <v>1567</v>
      </c>
      <c r="F497" s="12" t="s">
        <v>1568</v>
      </c>
      <c r="G497" s="12" t="s">
        <v>1569</v>
      </c>
      <c r="H497" s="12" t="s">
        <v>1567</v>
      </c>
      <c r="I497" s="12" t="s">
        <v>1567</v>
      </c>
      <c r="J497" s="13" t="s">
        <v>1567</v>
      </c>
      <c r="K497" s="13" t="s">
        <v>1570</v>
      </c>
      <c r="L497" s="14">
        <v>33.56</v>
      </c>
      <c r="M497" s="12" t="s">
        <v>1571</v>
      </c>
      <c r="N497" s="13" t="s">
        <v>1572</v>
      </c>
      <c r="O497" s="13" t="s">
        <v>1618</v>
      </c>
      <c r="P497" s="15">
        <v>42381</v>
      </c>
      <c r="Q497" s="12" t="s">
        <v>1574</v>
      </c>
    </row>
    <row r="498" spans="1:17" ht="14.25" x14ac:dyDescent="0.2">
      <c r="A498" s="12" t="s">
        <v>1773</v>
      </c>
      <c r="B498" s="13" t="s">
        <v>1565</v>
      </c>
      <c r="C498" s="12" t="s">
        <v>1019</v>
      </c>
      <c r="D498" s="12" t="s">
        <v>1566</v>
      </c>
      <c r="E498" s="12" t="s">
        <v>1567</v>
      </c>
      <c r="F498" s="12" t="s">
        <v>1568</v>
      </c>
      <c r="G498" s="12" t="s">
        <v>1569</v>
      </c>
      <c r="H498" s="12" t="s">
        <v>1567</v>
      </c>
      <c r="I498" s="12" t="s">
        <v>1567</v>
      </c>
      <c r="J498" s="13" t="s">
        <v>1567</v>
      </c>
      <c r="K498" s="13" t="s">
        <v>1570</v>
      </c>
      <c r="L498" s="14">
        <v>33</v>
      </c>
      <c r="M498" s="12" t="s">
        <v>1571</v>
      </c>
      <c r="N498" s="13" t="s">
        <v>1572</v>
      </c>
      <c r="O498" s="13" t="s">
        <v>1573</v>
      </c>
      <c r="P498" s="15">
        <v>42381</v>
      </c>
      <c r="Q498" s="12" t="s">
        <v>1574</v>
      </c>
    </row>
    <row r="499" spans="1:17" ht="14.25" x14ac:dyDescent="0.2">
      <c r="A499" s="12" t="s">
        <v>1773</v>
      </c>
      <c r="B499" s="13" t="s">
        <v>1565</v>
      </c>
      <c r="C499" s="12" t="s">
        <v>1019</v>
      </c>
      <c r="D499" s="12" t="s">
        <v>1566</v>
      </c>
      <c r="E499" s="12" t="s">
        <v>1567</v>
      </c>
      <c r="F499" s="12" t="s">
        <v>1568</v>
      </c>
      <c r="G499" s="12" t="s">
        <v>1569</v>
      </c>
      <c r="H499" s="12" t="s">
        <v>1567</v>
      </c>
      <c r="I499" s="12" t="s">
        <v>1567</v>
      </c>
      <c r="J499" s="13" t="s">
        <v>1567</v>
      </c>
      <c r="K499" s="13" t="s">
        <v>1570</v>
      </c>
      <c r="L499" s="14">
        <v>28.37</v>
      </c>
      <c r="M499" s="12" t="s">
        <v>1571</v>
      </c>
      <c r="N499" s="13" t="s">
        <v>1572</v>
      </c>
      <c r="O499" s="13" t="s">
        <v>1605</v>
      </c>
      <c r="P499" s="15">
        <v>42381</v>
      </c>
      <c r="Q499" s="12" t="s">
        <v>1574</v>
      </c>
    </row>
    <row r="500" spans="1:17" ht="14.25" x14ac:dyDescent="0.2">
      <c r="A500" s="12" t="s">
        <v>1773</v>
      </c>
      <c r="B500" s="13" t="s">
        <v>1565</v>
      </c>
      <c r="C500" s="12" t="s">
        <v>1019</v>
      </c>
      <c r="D500" s="12" t="s">
        <v>1566</v>
      </c>
      <c r="E500" s="12" t="s">
        <v>1567</v>
      </c>
      <c r="F500" s="12" t="s">
        <v>1568</v>
      </c>
      <c r="G500" s="12" t="s">
        <v>1569</v>
      </c>
      <c r="H500" s="12" t="s">
        <v>1567</v>
      </c>
      <c r="I500" s="12" t="s">
        <v>1567</v>
      </c>
      <c r="J500" s="13" t="s">
        <v>1567</v>
      </c>
      <c r="K500" s="13" t="s">
        <v>1570</v>
      </c>
      <c r="L500" s="14">
        <v>23.79</v>
      </c>
      <c r="M500" s="12" t="s">
        <v>1571</v>
      </c>
      <c r="N500" s="13" t="s">
        <v>1572</v>
      </c>
      <c r="O500" s="13" t="s">
        <v>1614</v>
      </c>
      <c r="P500" s="15">
        <v>42381</v>
      </c>
      <c r="Q500" s="12" t="s">
        <v>1574</v>
      </c>
    </row>
    <row r="501" spans="1:17" ht="14.25" x14ac:dyDescent="0.2">
      <c r="A501" s="12" t="s">
        <v>1773</v>
      </c>
      <c r="B501" s="13" t="s">
        <v>1565</v>
      </c>
      <c r="C501" s="12" t="s">
        <v>1019</v>
      </c>
      <c r="D501" s="12" t="s">
        <v>1566</v>
      </c>
      <c r="E501" s="12" t="s">
        <v>1567</v>
      </c>
      <c r="F501" s="12" t="s">
        <v>1568</v>
      </c>
      <c r="G501" s="12" t="s">
        <v>1569</v>
      </c>
      <c r="H501" s="12" t="s">
        <v>1567</v>
      </c>
      <c r="I501" s="12" t="s">
        <v>1567</v>
      </c>
      <c r="J501" s="13" t="s">
        <v>1567</v>
      </c>
      <c r="K501" s="13" t="s">
        <v>1570</v>
      </c>
      <c r="L501" s="14">
        <v>16.48</v>
      </c>
      <c r="M501" s="12" t="s">
        <v>1571</v>
      </c>
      <c r="N501" s="13" t="s">
        <v>1572</v>
      </c>
      <c r="O501" s="13" t="s">
        <v>1780</v>
      </c>
      <c r="P501" s="15">
        <v>42381</v>
      </c>
      <c r="Q501" s="12" t="s">
        <v>1574</v>
      </c>
    </row>
    <row r="502" spans="1:17" ht="14.25" x14ac:dyDescent="0.2">
      <c r="A502" s="12" t="s">
        <v>1773</v>
      </c>
      <c r="B502" s="13" t="s">
        <v>1565</v>
      </c>
      <c r="C502" s="12" t="s">
        <v>1019</v>
      </c>
      <c r="D502" s="12" t="s">
        <v>1566</v>
      </c>
      <c r="E502" s="12" t="s">
        <v>1567</v>
      </c>
      <c r="F502" s="12" t="s">
        <v>1568</v>
      </c>
      <c r="G502" s="12" t="s">
        <v>1569</v>
      </c>
      <c r="H502" s="12" t="s">
        <v>1567</v>
      </c>
      <c r="I502" s="12" t="s">
        <v>1567</v>
      </c>
      <c r="J502" s="13" t="s">
        <v>1567</v>
      </c>
      <c r="K502" s="13" t="s">
        <v>1570</v>
      </c>
      <c r="L502" s="14">
        <v>11.01</v>
      </c>
      <c r="M502" s="12" t="s">
        <v>1571</v>
      </c>
      <c r="N502" s="13" t="s">
        <v>1572</v>
      </c>
      <c r="O502" s="13" t="s">
        <v>1618</v>
      </c>
      <c r="P502" s="15">
        <v>42381</v>
      </c>
      <c r="Q502" s="12" t="s">
        <v>1574</v>
      </c>
    </row>
    <row r="503" spans="1:17" ht="14.25" x14ac:dyDescent="0.2">
      <c r="A503" s="12" t="s">
        <v>1773</v>
      </c>
      <c r="B503" s="13" t="s">
        <v>1565</v>
      </c>
      <c r="C503" s="12" t="s">
        <v>1019</v>
      </c>
      <c r="D503" s="12" t="s">
        <v>1566</v>
      </c>
      <c r="E503" s="12" t="s">
        <v>1567</v>
      </c>
      <c r="F503" s="12" t="s">
        <v>1568</v>
      </c>
      <c r="G503" s="12" t="s">
        <v>1642</v>
      </c>
      <c r="H503" s="12" t="s">
        <v>1567</v>
      </c>
      <c r="I503" s="12" t="s">
        <v>1567</v>
      </c>
      <c r="J503" s="13" t="s">
        <v>1567</v>
      </c>
      <c r="K503" s="13" t="s">
        <v>1643</v>
      </c>
      <c r="L503" s="14">
        <v>4.9800000000000004</v>
      </c>
      <c r="M503" s="12" t="s">
        <v>1571</v>
      </c>
      <c r="N503" s="13" t="s">
        <v>1572</v>
      </c>
      <c r="O503" s="13" t="s">
        <v>1794</v>
      </c>
      <c r="P503" s="15">
        <v>42381</v>
      </c>
      <c r="Q503" s="12" t="s">
        <v>1574</v>
      </c>
    </row>
    <row r="504" spans="1:17" ht="14.25" x14ac:dyDescent="0.2">
      <c r="A504" s="12" t="s">
        <v>1795</v>
      </c>
      <c r="B504" s="13" t="s">
        <v>1565</v>
      </c>
      <c r="C504" s="12" t="s">
        <v>1019</v>
      </c>
      <c r="D504" s="12" t="s">
        <v>1584</v>
      </c>
      <c r="E504" s="12" t="s">
        <v>1567</v>
      </c>
      <c r="F504" s="12" t="s">
        <v>1568</v>
      </c>
      <c r="G504" s="12" t="s">
        <v>1582</v>
      </c>
      <c r="H504" s="12" t="s">
        <v>1567</v>
      </c>
      <c r="I504" s="12" t="s">
        <v>1567</v>
      </c>
      <c r="J504" s="13" t="s">
        <v>1567</v>
      </c>
      <c r="K504" s="13" t="s">
        <v>1579</v>
      </c>
      <c r="L504" s="14">
        <v>419.38</v>
      </c>
      <c r="M504" s="12" t="s">
        <v>1571</v>
      </c>
      <c r="N504" s="13" t="s">
        <v>1572</v>
      </c>
      <c r="O504" s="13" t="s">
        <v>1796</v>
      </c>
      <c r="P504" s="15">
        <v>42380</v>
      </c>
      <c r="Q504" s="12" t="s">
        <v>1574</v>
      </c>
    </row>
    <row r="505" spans="1:17" ht="14.25" x14ac:dyDescent="0.2">
      <c r="A505" s="12" t="s">
        <v>1795</v>
      </c>
      <c r="B505" s="13" t="s">
        <v>1565</v>
      </c>
      <c r="C505" s="12" t="s">
        <v>1019</v>
      </c>
      <c r="D505" s="12" t="s">
        <v>1581</v>
      </c>
      <c r="E505" s="12" t="s">
        <v>1567</v>
      </c>
      <c r="F505" s="12" t="s">
        <v>1568</v>
      </c>
      <c r="G505" s="12" t="s">
        <v>1582</v>
      </c>
      <c r="H505" s="12" t="s">
        <v>1567</v>
      </c>
      <c r="I505" s="12" t="s">
        <v>1567</v>
      </c>
      <c r="J505" s="13" t="s">
        <v>1567</v>
      </c>
      <c r="K505" s="13" t="s">
        <v>1579</v>
      </c>
      <c r="L505" s="14">
        <v>353.88</v>
      </c>
      <c r="M505" s="12" t="s">
        <v>1571</v>
      </c>
      <c r="N505" s="13" t="s">
        <v>1572</v>
      </c>
      <c r="O505" s="13" t="s">
        <v>1797</v>
      </c>
      <c r="P505" s="15">
        <v>42380</v>
      </c>
      <c r="Q505" s="12" t="s">
        <v>1574</v>
      </c>
    </row>
    <row r="506" spans="1:17" ht="14.25" x14ac:dyDescent="0.2">
      <c r="A506" s="12" t="s">
        <v>1798</v>
      </c>
      <c r="B506" s="13" t="s">
        <v>1565</v>
      </c>
      <c r="C506" s="12" t="s">
        <v>1019</v>
      </c>
      <c r="D506" s="12" t="s">
        <v>1584</v>
      </c>
      <c r="E506" s="12" t="s">
        <v>1567</v>
      </c>
      <c r="F506" s="12" t="s">
        <v>1568</v>
      </c>
      <c r="G506" s="12" t="s">
        <v>1582</v>
      </c>
      <c r="H506" s="12" t="s">
        <v>1567</v>
      </c>
      <c r="I506" s="12" t="s">
        <v>1567</v>
      </c>
      <c r="J506" s="13" t="s">
        <v>1567</v>
      </c>
      <c r="K506" s="13" t="s">
        <v>1579</v>
      </c>
      <c r="L506" s="14">
        <v>353.88</v>
      </c>
      <c r="M506" s="12" t="s">
        <v>1571</v>
      </c>
      <c r="N506" s="13" t="s">
        <v>1572</v>
      </c>
      <c r="O506" s="13" t="s">
        <v>1799</v>
      </c>
      <c r="P506" s="15">
        <v>42348</v>
      </c>
      <c r="Q506" s="12" t="s">
        <v>1574</v>
      </c>
    </row>
    <row r="507" spans="1:17" ht="14.25" x14ac:dyDescent="0.2">
      <c r="A507" s="12" t="s">
        <v>1798</v>
      </c>
      <c r="B507" s="13" t="s">
        <v>1565</v>
      </c>
      <c r="C507" s="12" t="s">
        <v>1019</v>
      </c>
      <c r="D507" s="12" t="s">
        <v>1584</v>
      </c>
      <c r="E507" s="12" t="s">
        <v>1567</v>
      </c>
      <c r="F507" s="12" t="s">
        <v>1568</v>
      </c>
      <c r="G507" s="12" t="s">
        <v>1582</v>
      </c>
      <c r="H507" s="12" t="s">
        <v>1567</v>
      </c>
      <c r="I507" s="12" t="s">
        <v>1567</v>
      </c>
      <c r="J507" s="13" t="s">
        <v>1567</v>
      </c>
      <c r="K507" s="13" t="s">
        <v>1579</v>
      </c>
      <c r="L507" s="14">
        <v>314.92</v>
      </c>
      <c r="M507" s="12" t="s">
        <v>1571</v>
      </c>
      <c r="N507" s="13" t="s">
        <v>1572</v>
      </c>
      <c r="O507" s="13" t="s">
        <v>1800</v>
      </c>
      <c r="P507" s="15">
        <v>42348</v>
      </c>
      <c r="Q507" s="12" t="s">
        <v>1574</v>
      </c>
    </row>
    <row r="508" spans="1:17" ht="14.25" x14ac:dyDescent="0.2">
      <c r="A508" s="12" t="s">
        <v>1781</v>
      </c>
      <c r="B508" s="13" t="s">
        <v>1565</v>
      </c>
      <c r="C508" s="12" t="s">
        <v>1019</v>
      </c>
      <c r="D508" s="12" t="s">
        <v>1566</v>
      </c>
      <c r="E508" s="12" t="s">
        <v>1567</v>
      </c>
      <c r="F508" s="12" t="s">
        <v>1568</v>
      </c>
      <c r="G508" s="12" t="s">
        <v>1569</v>
      </c>
      <c r="H508" s="12" t="s">
        <v>1567</v>
      </c>
      <c r="I508" s="12" t="s">
        <v>1567</v>
      </c>
      <c r="J508" s="13" t="s">
        <v>1567</v>
      </c>
      <c r="K508" s="13" t="s">
        <v>1570</v>
      </c>
      <c r="L508" s="14">
        <v>114.45</v>
      </c>
      <c r="M508" s="12" t="s">
        <v>1571</v>
      </c>
      <c r="N508" s="13" t="s">
        <v>1572</v>
      </c>
      <c r="O508" s="13" t="s">
        <v>1701</v>
      </c>
      <c r="P508" s="15">
        <v>42348</v>
      </c>
      <c r="Q508" s="12" t="s">
        <v>1574</v>
      </c>
    </row>
    <row r="509" spans="1:17" ht="14.25" x14ac:dyDescent="0.2">
      <c r="A509" s="12" t="s">
        <v>1781</v>
      </c>
      <c r="B509" s="13" t="s">
        <v>1565</v>
      </c>
      <c r="C509" s="12" t="s">
        <v>1019</v>
      </c>
      <c r="D509" s="12" t="s">
        <v>1566</v>
      </c>
      <c r="E509" s="12" t="s">
        <v>1567</v>
      </c>
      <c r="F509" s="12" t="s">
        <v>1568</v>
      </c>
      <c r="G509" s="12" t="s">
        <v>1569</v>
      </c>
      <c r="H509" s="12" t="s">
        <v>1567</v>
      </c>
      <c r="I509" s="12" t="s">
        <v>1567</v>
      </c>
      <c r="J509" s="13" t="s">
        <v>1567</v>
      </c>
      <c r="K509" s="13" t="s">
        <v>1575</v>
      </c>
      <c r="L509" s="14">
        <v>102.3</v>
      </c>
      <c r="M509" s="12" t="s">
        <v>1571</v>
      </c>
      <c r="N509" s="13" t="s">
        <v>1572</v>
      </c>
      <c r="O509" s="13" t="s">
        <v>1801</v>
      </c>
      <c r="P509" s="15">
        <v>42348</v>
      </c>
      <c r="Q509" s="12" t="s">
        <v>1574</v>
      </c>
    </row>
    <row r="510" spans="1:17" ht="14.25" x14ac:dyDescent="0.2">
      <c r="A510" s="12" t="s">
        <v>1781</v>
      </c>
      <c r="B510" s="13" t="s">
        <v>1565</v>
      </c>
      <c r="C510" s="12" t="s">
        <v>1019</v>
      </c>
      <c r="D510" s="12" t="s">
        <v>1566</v>
      </c>
      <c r="E510" s="12" t="s">
        <v>1567</v>
      </c>
      <c r="F510" s="12" t="s">
        <v>1568</v>
      </c>
      <c r="G510" s="12" t="s">
        <v>1569</v>
      </c>
      <c r="H510" s="12" t="s">
        <v>1567</v>
      </c>
      <c r="I510" s="12" t="s">
        <v>1567</v>
      </c>
      <c r="J510" s="13" t="s">
        <v>1567</v>
      </c>
      <c r="K510" s="13" t="s">
        <v>1570</v>
      </c>
      <c r="L510" s="14">
        <v>83.38</v>
      </c>
      <c r="M510" s="12" t="s">
        <v>1571</v>
      </c>
      <c r="N510" s="13" t="s">
        <v>1572</v>
      </c>
      <c r="O510" s="13" t="s">
        <v>1698</v>
      </c>
      <c r="P510" s="15">
        <v>42348</v>
      </c>
      <c r="Q510" s="12" t="s">
        <v>1574</v>
      </c>
    </row>
    <row r="511" spans="1:17" ht="14.25" x14ac:dyDescent="0.2">
      <c r="A511" s="12" t="s">
        <v>1781</v>
      </c>
      <c r="B511" s="13" t="s">
        <v>1565</v>
      </c>
      <c r="C511" s="12" t="s">
        <v>1019</v>
      </c>
      <c r="D511" s="12" t="s">
        <v>1566</v>
      </c>
      <c r="E511" s="12" t="s">
        <v>1567</v>
      </c>
      <c r="F511" s="12" t="s">
        <v>1568</v>
      </c>
      <c r="G511" s="12" t="s">
        <v>1569</v>
      </c>
      <c r="H511" s="12" t="s">
        <v>1567</v>
      </c>
      <c r="I511" s="12" t="s">
        <v>1567</v>
      </c>
      <c r="J511" s="13" t="s">
        <v>1567</v>
      </c>
      <c r="K511" s="13" t="s">
        <v>1575</v>
      </c>
      <c r="L511" s="14">
        <v>39.480000000000004</v>
      </c>
      <c r="M511" s="12" t="s">
        <v>1571</v>
      </c>
      <c r="N511" s="13" t="s">
        <v>1572</v>
      </c>
      <c r="O511" s="13" t="s">
        <v>1693</v>
      </c>
      <c r="P511" s="15">
        <v>42348</v>
      </c>
      <c r="Q511" s="12" t="s">
        <v>1574</v>
      </c>
    </row>
    <row r="512" spans="1:17" ht="14.25" x14ac:dyDescent="0.2">
      <c r="A512" s="12" t="s">
        <v>1781</v>
      </c>
      <c r="B512" s="13" t="s">
        <v>1565</v>
      </c>
      <c r="C512" s="12" t="s">
        <v>1019</v>
      </c>
      <c r="D512" s="12" t="s">
        <v>1566</v>
      </c>
      <c r="E512" s="12" t="s">
        <v>1567</v>
      </c>
      <c r="F512" s="12" t="s">
        <v>1568</v>
      </c>
      <c r="G512" s="12" t="s">
        <v>1569</v>
      </c>
      <c r="H512" s="12" t="s">
        <v>1567</v>
      </c>
      <c r="I512" s="12" t="s">
        <v>1567</v>
      </c>
      <c r="J512" s="13" t="s">
        <v>1567</v>
      </c>
      <c r="K512" s="13" t="s">
        <v>1570</v>
      </c>
      <c r="L512" s="14">
        <v>38.980000000000004</v>
      </c>
      <c r="M512" s="12" t="s">
        <v>1571</v>
      </c>
      <c r="N512" s="13" t="s">
        <v>1572</v>
      </c>
      <c r="O512" s="13" t="s">
        <v>1785</v>
      </c>
      <c r="P512" s="15">
        <v>42348</v>
      </c>
      <c r="Q512" s="12" t="s">
        <v>1574</v>
      </c>
    </row>
    <row r="513" spans="1:17" ht="14.25" x14ac:dyDescent="0.2">
      <c r="A513" s="12" t="s">
        <v>1781</v>
      </c>
      <c r="B513" s="13" t="s">
        <v>1565</v>
      </c>
      <c r="C513" s="12" t="s">
        <v>1019</v>
      </c>
      <c r="D513" s="12" t="s">
        <v>1566</v>
      </c>
      <c r="E513" s="12" t="s">
        <v>1567</v>
      </c>
      <c r="F513" s="12" t="s">
        <v>1568</v>
      </c>
      <c r="G513" s="12" t="s">
        <v>1569</v>
      </c>
      <c r="H513" s="12" t="s">
        <v>1567</v>
      </c>
      <c r="I513" s="12" t="s">
        <v>1567</v>
      </c>
      <c r="J513" s="13" t="s">
        <v>1567</v>
      </c>
      <c r="K513" s="13" t="s">
        <v>1570</v>
      </c>
      <c r="L513" s="14">
        <v>34.9</v>
      </c>
      <c r="M513" s="12" t="s">
        <v>1571</v>
      </c>
      <c r="N513" s="13" t="s">
        <v>1572</v>
      </c>
      <c r="O513" s="13" t="s">
        <v>1782</v>
      </c>
      <c r="P513" s="15">
        <v>42348</v>
      </c>
      <c r="Q513" s="12" t="s">
        <v>1574</v>
      </c>
    </row>
    <row r="514" spans="1:17" ht="14.25" x14ac:dyDescent="0.2">
      <c r="A514" s="12" t="s">
        <v>1781</v>
      </c>
      <c r="B514" s="13" t="s">
        <v>1565</v>
      </c>
      <c r="C514" s="12" t="s">
        <v>1019</v>
      </c>
      <c r="D514" s="12" t="s">
        <v>1566</v>
      </c>
      <c r="E514" s="12" t="s">
        <v>1567</v>
      </c>
      <c r="F514" s="12" t="s">
        <v>1568</v>
      </c>
      <c r="G514" s="12" t="s">
        <v>1569</v>
      </c>
      <c r="H514" s="12" t="s">
        <v>1567</v>
      </c>
      <c r="I514" s="12" t="s">
        <v>1567</v>
      </c>
      <c r="J514" s="13" t="s">
        <v>1567</v>
      </c>
      <c r="K514" s="13" t="s">
        <v>1570</v>
      </c>
      <c r="L514" s="14">
        <v>22.26</v>
      </c>
      <c r="M514" s="12" t="s">
        <v>1571</v>
      </c>
      <c r="N514" s="13" t="s">
        <v>1572</v>
      </c>
      <c r="O514" s="13" t="s">
        <v>1736</v>
      </c>
      <c r="P514" s="15">
        <v>42348</v>
      </c>
      <c r="Q514" s="12" t="s">
        <v>1574</v>
      </c>
    </row>
    <row r="515" spans="1:17" ht="14.25" x14ac:dyDescent="0.2">
      <c r="A515" s="12" t="s">
        <v>1781</v>
      </c>
      <c r="B515" s="13" t="s">
        <v>1565</v>
      </c>
      <c r="C515" s="12" t="s">
        <v>1019</v>
      </c>
      <c r="D515" s="12" t="s">
        <v>1566</v>
      </c>
      <c r="E515" s="12" t="s">
        <v>1567</v>
      </c>
      <c r="F515" s="12" t="s">
        <v>1568</v>
      </c>
      <c r="G515" s="12" t="s">
        <v>1569</v>
      </c>
      <c r="H515" s="12" t="s">
        <v>1567</v>
      </c>
      <c r="I515" s="12" t="s">
        <v>1567</v>
      </c>
      <c r="J515" s="13" t="s">
        <v>1567</v>
      </c>
      <c r="K515" s="13" t="s">
        <v>1570</v>
      </c>
      <c r="L515" s="14">
        <v>16.080000000000002</v>
      </c>
      <c r="M515" s="12" t="s">
        <v>1571</v>
      </c>
      <c r="N515" s="13" t="s">
        <v>1572</v>
      </c>
      <c r="O515" s="13" t="s">
        <v>1714</v>
      </c>
      <c r="P515" s="15">
        <v>42348</v>
      </c>
      <c r="Q515" s="12" t="s">
        <v>1574</v>
      </c>
    </row>
    <row r="516" spans="1:17" ht="14.25" x14ac:dyDescent="0.2">
      <c r="A516" s="12" t="s">
        <v>1781</v>
      </c>
      <c r="B516" s="13" t="s">
        <v>1565</v>
      </c>
      <c r="C516" s="12" t="s">
        <v>1019</v>
      </c>
      <c r="D516" s="12" t="s">
        <v>1566</v>
      </c>
      <c r="E516" s="12" t="s">
        <v>1567</v>
      </c>
      <c r="F516" s="12" t="s">
        <v>1568</v>
      </c>
      <c r="G516" s="12" t="s">
        <v>1569</v>
      </c>
      <c r="H516" s="12" t="s">
        <v>1567</v>
      </c>
      <c r="I516" s="12" t="s">
        <v>1567</v>
      </c>
      <c r="J516" s="13" t="s">
        <v>1567</v>
      </c>
      <c r="K516" s="13" t="s">
        <v>1570</v>
      </c>
      <c r="L516" s="14">
        <v>5.4</v>
      </c>
      <c r="M516" s="12" t="s">
        <v>1571</v>
      </c>
      <c r="N516" s="13" t="s">
        <v>1572</v>
      </c>
      <c r="O516" s="13" t="s">
        <v>1802</v>
      </c>
      <c r="P516" s="15">
        <v>42348</v>
      </c>
      <c r="Q516" s="12" t="s">
        <v>1574</v>
      </c>
    </row>
    <row r="517" spans="1:17" ht="14.25" x14ac:dyDescent="0.2">
      <c r="A517" s="12" t="s">
        <v>1781</v>
      </c>
      <c r="B517" s="13" t="s">
        <v>1565</v>
      </c>
      <c r="C517" s="12" t="s">
        <v>1019</v>
      </c>
      <c r="D517" s="12" t="s">
        <v>1566</v>
      </c>
      <c r="E517" s="12" t="s">
        <v>1567</v>
      </c>
      <c r="F517" s="12" t="s">
        <v>1568</v>
      </c>
      <c r="G517" s="12" t="s">
        <v>1569</v>
      </c>
      <c r="H517" s="12" t="s">
        <v>1567</v>
      </c>
      <c r="I517" s="12" t="s">
        <v>1567</v>
      </c>
      <c r="J517" s="13" t="s">
        <v>1567</v>
      </c>
      <c r="K517" s="13" t="s">
        <v>1570</v>
      </c>
      <c r="L517" s="14">
        <v>-10</v>
      </c>
      <c r="M517" s="12" t="s">
        <v>1571</v>
      </c>
      <c r="N517" s="13" t="s">
        <v>1572</v>
      </c>
      <c r="O517" s="13" t="s">
        <v>1772</v>
      </c>
      <c r="P517" s="15">
        <v>42348</v>
      </c>
      <c r="Q517" s="12" t="s">
        <v>1574</v>
      </c>
    </row>
    <row r="518" spans="1:17" ht="14.25" x14ac:dyDescent="0.2">
      <c r="A518" s="12" t="s">
        <v>1795</v>
      </c>
      <c r="B518" s="13" t="s">
        <v>1565</v>
      </c>
      <c r="C518" s="12" t="s">
        <v>1019</v>
      </c>
      <c r="D518" s="12" t="s">
        <v>1581</v>
      </c>
      <c r="E518" s="12" t="s">
        <v>1567</v>
      </c>
      <c r="F518" s="12" t="s">
        <v>1568</v>
      </c>
      <c r="G518" s="12" t="s">
        <v>1582</v>
      </c>
      <c r="H518" s="12" t="s">
        <v>1567</v>
      </c>
      <c r="I518" s="12" t="s">
        <v>1567</v>
      </c>
      <c r="J518" s="13" t="s">
        <v>1567</v>
      </c>
      <c r="K518" s="13" t="s">
        <v>1579</v>
      </c>
      <c r="L518" s="14">
        <v>276.92</v>
      </c>
      <c r="M518" s="12" t="s">
        <v>1571</v>
      </c>
      <c r="N518" s="13" t="s">
        <v>1572</v>
      </c>
      <c r="O518" s="13" t="s">
        <v>1803</v>
      </c>
      <c r="P518" s="15">
        <v>42380</v>
      </c>
      <c r="Q518" s="12" t="s">
        <v>1574</v>
      </c>
    </row>
    <row r="519" spans="1:17" ht="14.25" x14ac:dyDescent="0.2">
      <c r="A519" s="12" t="s">
        <v>1795</v>
      </c>
      <c r="B519" s="13" t="s">
        <v>1565</v>
      </c>
      <c r="C519" s="12" t="s">
        <v>1019</v>
      </c>
      <c r="D519" s="12" t="s">
        <v>1581</v>
      </c>
      <c r="E519" s="12" t="s">
        <v>1567</v>
      </c>
      <c r="F519" s="12" t="s">
        <v>1568</v>
      </c>
      <c r="G519" s="12" t="s">
        <v>1582</v>
      </c>
      <c r="H519" s="12" t="s">
        <v>1567</v>
      </c>
      <c r="I519" s="12" t="s">
        <v>1567</v>
      </c>
      <c r="J519" s="13" t="s">
        <v>1567</v>
      </c>
      <c r="K519" s="13" t="s">
        <v>1579</v>
      </c>
      <c r="L519" s="14">
        <v>276.92</v>
      </c>
      <c r="M519" s="12" t="s">
        <v>1571</v>
      </c>
      <c r="N519" s="13" t="s">
        <v>1572</v>
      </c>
      <c r="O519" s="13" t="s">
        <v>1804</v>
      </c>
      <c r="P519" s="15">
        <v>42380</v>
      </c>
      <c r="Q519" s="12" t="s">
        <v>1574</v>
      </c>
    </row>
    <row r="520" spans="1:17" ht="14.25" x14ac:dyDescent="0.2">
      <c r="A520" s="12" t="s">
        <v>1795</v>
      </c>
      <c r="B520" s="13" t="s">
        <v>1565</v>
      </c>
      <c r="C520" s="12" t="s">
        <v>1019</v>
      </c>
      <c r="D520" s="12" t="s">
        <v>1581</v>
      </c>
      <c r="E520" s="12" t="s">
        <v>1567</v>
      </c>
      <c r="F520" s="12" t="s">
        <v>1568</v>
      </c>
      <c r="G520" s="12" t="s">
        <v>1582</v>
      </c>
      <c r="H520" s="12" t="s">
        <v>1567</v>
      </c>
      <c r="I520" s="12" t="s">
        <v>1567</v>
      </c>
      <c r="J520" s="13" t="s">
        <v>1567</v>
      </c>
      <c r="K520" s="13" t="s">
        <v>1579</v>
      </c>
      <c r="L520" s="14">
        <v>276.92</v>
      </c>
      <c r="M520" s="12" t="s">
        <v>1571</v>
      </c>
      <c r="N520" s="13" t="s">
        <v>1572</v>
      </c>
      <c r="O520" s="13" t="s">
        <v>1805</v>
      </c>
      <c r="P520" s="15">
        <v>42380</v>
      </c>
      <c r="Q520" s="12" t="s">
        <v>1574</v>
      </c>
    </row>
    <row r="521" spans="1:17" ht="14.25" x14ac:dyDescent="0.2">
      <c r="A521" s="12" t="s">
        <v>1795</v>
      </c>
      <c r="B521" s="13" t="s">
        <v>1565</v>
      </c>
      <c r="C521" s="12" t="s">
        <v>1019</v>
      </c>
      <c r="D521" s="12" t="s">
        <v>1584</v>
      </c>
      <c r="E521" s="12" t="s">
        <v>1567</v>
      </c>
      <c r="F521" s="12" t="s">
        <v>1568</v>
      </c>
      <c r="G521" s="12" t="s">
        <v>1582</v>
      </c>
      <c r="H521" s="12" t="s">
        <v>1567</v>
      </c>
      <c r="I521" s="12" t="s">
        <v>1567</v>
      </c>
      <c r="J521" s="13" t="s">
        <v>1567</v>
      </c>
      <c r="K521" s="13" t="s">
        <v>1579</v>
      </c>
      <c r="L521" s="14">
        <v>276.92</v>
      </c>
      <c r="M521" s="12" t="s">
        <v>1571</v>
      </c>
      <c r="N521" s="13" t="s">
        <v>1572</v>
      </c>
      <c r="O521" s="13" t="s">
        <v>1806</v>
      </c>
      <c r="P521" s="15">
        <v>42380</v>
      </c>
      <c r="Q521" s="12" t="s">
        <v>1574</v>
      </c>
    </row>
    <row r="522" spans="1:17" ht="14.25" x14ac:dyDescent="0.2">
      <c r="A522" s="12" t="s">
        <v>1795</v>
      </c>
      <c r="B522" s="13" t="s">
        <v>1565</v>
      </c>
      <c r="C522" s="12" t="s">
        <v>1019</v>
      </c>
      <c r="D522" s="12" t="s">
        <v>1581</v>
      </c>
      <c r="E522" s="12" t="s">
        <v>1567</v>
      </c>
      <c r="F522" s="12" t="s">
        <v>1568</v>
      </c>
      <c r="G522" s="12" t="s">
        <v>1582</v>
      </c>
      <c r="H522" s="12" t="s">
        <v>1567</v>
      </c>
      <c r="I522" s="12" t="s">
        <v>1567</v>
      </c>
      <c r="J522" s="13" t="s">
        <v>1567</v>
      </c>
      <c r="K522" s="13" t="s">
        <v>1579</v>
      </c>
      <c r="L522" s="14">
        <v>276.92</v>
      </c>
      <c r="M522" s="12" t="s">
        <v>1571</v>
      </c>
      <c r="N522" s="13" t="s">
        <v>1572</v>
      </c>
      <c r="O522" s="13" t="s">
        <v>1807</v>
      </c>
      <c r="P522" s="15">
        <v>42380</v>
      </c>
      <c r="Q522" s="12" t="s">
        <v>1574</v>
      </c>
    </row>
    <row r="523" spans="1:17" ht="14.25" x14ac:dyDescent="0.2">
      <c r="A523" s="16"/>
      <c r="B523" s="16"/>
      <c r="C523" s="16"/>
      <c r="D523" s="16"/>
      <c r="E523" s="16"/>
      <c r="F523" s="16"/>
      <c r="G523" s="16"/>
      <c r="H523" s="16"/>
      <c r="I523" s="16"/>
      <c r="J523" s="16"/>
      <c r="K523" s="16"/>
      <c r="L523" s="17" t="s">
        <v>1808</v>
      </c>
      <c r="M523" s="16"/>
      <c r="N523" s="16"/>
      <c r="O523" s="16"/>
      <c r="P523" s="18"/>
      <c r="Q523" s="16"/>
    </row>
    <row r="524" spans="1:17" ht="14.25" x14ac:dyDescent="0.2">
      <c r="A524" s="12" t="s">
        <v>1610</v>
      </c>
      <c r="B524" s="13" t="s">
        <v>1565</v>
      </c>
      <c r="C524" s="12" t="s">
        <v>1019</v>
      </c>
      <c r="D524" s="12" t="s">
        <v>1566</v>
      </c>
      <c r="E524" s="12" t="s">
        <v>1567</v>
      </c>
      <c r="F524" s="12" t="s">
        <v>1809</v>
      </c>
      <c r="G524" s="12" t="s">
        <v>1710</v>
      </c>
      <c r="H524" s="12" t="s">
        <v>1567</v>
      </c>
      <c r="I524" s="12" t="s">
        <v>1567</v>
      </c>
      <c r="J524" s="13" t="s">
        <v>1810</v>
      </c>
      <c r="K524" s="13" t="s">
        <v>1652</v>
      </c>
      <c r="L524" s="14">
        <v>288.99</v>
      </c>
      <c r="M524" s="12" t="s">
        <v>1571</v>
      </c>
      <c r="N524" s="13" t="s">
        <v>1572</v>
      </c>
      <c r="O524" s="13" t="s">
        <v>1811</v>
      </c>
      <c r="P524" s="15">
        <v>42500</v>
      </c>
      <c r="Q524" s="12" t="s">
        <v>1574</v>
      </c>
    </row>
    <row r="525" spans="1:17" ht="14.25" x14ac:dyDescent="0.2">
      <c r="A525" s="12" t="s">
        <v>1610</v>
      </c>
      <c r="B525" s="13" t="s">
        <v>1565</v>
      </c>
      <c r="C525" s="12" t="s">
        <v>1019</v>
      </c>
      <c r="D525" s="12" t="s">
        <v>1566</v>
      </c>
      <c r="E525" s="12" t="s">
        <v>1567</v>
      </c>
      <c r="F525" s="12" t="s">
        <v>1809</v>
      </c>
      <c r="G525" s="12" t="s">
        <v>1710</v>
      </c>
      <c r="H525" s="12" t="s">
        <v>1567</v>
      </c>
      <c r="I525" s="12" t="s">
        <v>1567</v>
      </c>
      <c r="J525" s="13" t="s">
        <v>1810</v>
      </c>
      <c r="K525" s="13" t="s">
        <v>1652</v>
      </c>
      <c r="L525" s="14">
        <v>288.99</v>
      </c>
      <c r="M525" s="12" t="s">
        <v>1571</v>
      </c>
      <c r="N525" s="13" t="s">
        <v>1572</v>
      </c>
      <c r="O525" s="13" t="s">
        <v>1812</v>
      </c>
      <c r="P525" s="15">
        <v>42500</v>
      </c>
      <c r="Q525" s="12" t="s">
        <v>1574</v>
      </c>
    </row>
    <row r="526" spans="1:17" ht="14.25" x14ac:dyDescent="0.2">
      <c r="A526" s="12" t="s">
        <v>1577</v>
      </c>
      <c r="B526" s="13" t="s">
        <v>1565</v>
      </c>
      <c r="C526" s="12" t="s">
        <v>1019</v>
      </c>
      <c r="D526" s="12" t="s">
        <v>1566</v>
      </c>
      <c r="E526" s="12" t="s">
        <v>1567</v>
      </c>
      <c r="F526" s="12" t="s">
        <v>1809</v>
      </c>
      <c r="G526" s="12" t="s">
        <v>1710</v>
      </c>
      <c r="H526" s="12" t="s">
        <v>1567</v>
      </c>
      <c r="I526" s="12" t="s">
        <v>1567</v>
      </c>
      <c r="J526" s="13" t="s">
        <v>1810</v>
      </c>
      <c r="K526" s="13" t="s">
        <v>1652</v>
      </c>
      <c r="L526" s="14">
        <v>498.96000000000004</v>
      </c>
      <c r="M526" s="12" t="s">
        <v>1571</v>
      </c>
      <c r="N526" s="13" t="s">
        <v>1572</v>
      </c>
      <c r="O526" s="13" t="s">
        <v>1813</v>
      </c>
      <c r="P526" s="15">
        <v>42471</v>
      </c>
      <c r="Q526" s="12" t="s">
        <v>1574</v>
      </c>
    </row>
    <row r="527" spans="1:17" ht="14.25" x14ac:dyDescent="0.2">
      <c r="A527" s="12" t="s">
        <v>1577</v>
      </c>
      <c r="B527" s="13" t="s">
        <v>1565</v>
      </c>
      <c r="C527" s="12" t="s">
        <v>1019</v>
      </c>
      <c r="D527" s="12" t="s">
        <v>1566</v>
      </c>
      <c r="E527" s="12" t="s">
        <v>1567</v>
      </c>
      <c r="F527" s="12" t="s">
        <v>1809</v>
      </c>
      <c r="G527" s="12" t="s">
        <v>1710</v>
      </c>
      <c r="H527" s="12" t="s">
        <v>1567</v>
      </c>
      <c r="I527" s="12" t="s">
        <v>1567</v>
      </c>
      <c r="J527" s="13" t="s">
        <v>1810</v>
      </c>
      <c r="K527" s="13" t="s">
        <v>1652</v>
      </c>
      <c r="L527" s="14">
        <v>489.96000000000004</v>
      </c>
      <c r="M527" s="12" t="s">
        <v>1571</v>
      </c>
      <c r="N527" s="13" t="s">
        <v>1572</v>
      </c>
      <c r="O527" s="13" t="s">
        <v>1814</v>
      </c>
      <c r="P527" s="15">
        <v>42471</v>
      </c>
      <c r="Q527" s="12" t="s">
        <v>1574</v>
      </c>
    </row>
    <row r="528" spans="1:17" ht="14.25" x14ac:dyDescent="0.2">
      <c r="A528" s="12" t="s">
        <v>1590</v>
      </c>
      <c r="B528" s="13" t="s">
        <v>1565</v>
      </c>
      <c r="C528" s="12" t="s">
        <v>1019</v>
      </c>
      <c r="D528" s="12" t="s">
        <v>1566</v>
      </c>
      <c r="E528" s="12" t="s">
        <v>1567</v>
      </c>
      <c r="F528" s="12" t="s">
        <v>1809</v>
      </c>
      <c r="G528" s="12" t="s">
        <v>1729</v>
      </c>
      <c r="H528" s="12" t="s">
        <v>1567</v>
      </c>
      <c r="I528" s="12" t="s">
        <v>1567</v>
      </c>
      <c r="J528" s="13" t="s">
        <v>1810</v>
      </c>
      <c r="K528" s="13" t="s">
        <v>1652</v>
      </c>
      <c r="L528" s="14">
        <v>457.96000000000004</v>
      </c>
      <c r="M528" s="12" t="s">
        <v>1571</v>
      </c>
      <c r="N528" s="13" t="s">
        <v>1572</v>
      </c>
      <c r="O528" s="13" t="s">
        <v>1815</v>
      </c>
      <c r="P528" s="15">
        <v>42439</v>
      </c>
      <c r="Q528" s="12" t="s">
        <v>1574</v>
      </c>
    </row>
    <row r="529" spans="1:17" ht="14.25" x14ac:dyDescent="0.2">
      <c r="A529" s="12" t="s">
        <v>1628</v>
      </c>
      <c r="B529" s="13" t="s">
        <v>1565</v>
      </c>
      <c r="C529" s="12" t="s">
        <v>1019</v>
      </c>
      <c r="D529" s="12" t="s">
        <v>1566</v>
      </c>
      <c r="E529" s="12" t="s">
        <v>1567</v>
      </c>
      <c r="F529" s="12" t="s">
        <v>1809</v>
      </c>
      <c r="G529" s="12" t="s">
        <v>1710</v>
      </c>
      <c r="H529" s="12" t="s">
        <v>1567</v>
      </c>
      <c r="I529" s="12" t="s">
        <v>1567</v>
      </c>
      <c r="J529" s="13" t="s">
        <v>1810</v>
      </c>
      <c r="K529" s="13" t="s">
        <v>1652</v>
      </c>
      <c r="L529" s="14">
        <v>678.01</v>
      </c>
      <c r="M529" s="12" t="s">
        <v>1571</v>
      </c>
      <c r="N529" s="13" t="s">
        <v>1572</v>
      </c>
      <c r="O529" s="13" t="s">
        <v>1816</v>
      </c>
      <c r="P529" s="15">
        <v>42410</v>
      </c>
      <c r="Q529" s="12" t="s">
        <v>1574</v>
      </c>
    </row>
    <row r="530" spans="1:17" ht="14.25" x14ac:dyDescent="0.2">
      <c r="A530" s="12" t="s">
        <v>1628</v>
      </c>
      <c r="B530" s="13" t="s">
        <v>1565</v>
      </c>
      <c r="C530" s="12" t="s">
        <v>1019</v>
      </c>
      <c r="D530" s="12" t="s">
        <v>1566</v>
      </c>
      <c r="E530" s="12" t="s">
        <v>1567</v>
      </c>
      <c r="F530" s="12" t="s">
        <v>1809</v>
      </c>
      <c r="G530" s="12" t="s">
        <v>1710</v>
      </c>
      <c r="H530" s="12" t="s">
        <v>1567</v>
      </c>
      <c r="I530" s="12" t="s">
        <v>1567</v>
      </c>
      <c r="J530" s="13" t="s">
        <v>1810</v>
      </c>
      <c r="K530" s="13" t="s">
        <v>1652</v>
      </c>
      <c r="L530" s="14">
        <v>509.96000000000004</v>
      </c>
      <c r="M530" s="12" t="s">
        <v>1571</v>
      </c>
      <c r="N530" s="13" t="s">
        <v>1572</v>
      </c>
      <c r="O530" s="13" t="s">
        <v>1817</v>
      </c>
      <c r="P530" s="15">
        <v>42410</v>
      </c>
      <c r="Q530" s="12" t="s">
        <v>1574</v>
      </c>
    </row>
    <row r="531" spans="1:17" ht="14.25" x14ac:dyDescent="0.2">
      <c r="A531" s="12" t="s">
        <v>1628</v>
      </c>
      <c r="B531" s="13" t="s">
        <v>1565</v>
      </c>
      <c r="C531" s="12" t="s">
        <v>1019</v>
      </c>
      <c r="D531" s="12" t="s">
        <v>1566</v>
      </c>
      <c r="E531" s="12" t="s">
        <v>1567</v>
      </c>
      <c r="F531" s="12" t="s">
        <v>1809</v>
      </c>
      <c r="G531" s="12" t="s">
        <v>1710</v>
      </c>
      <c r="H531" s="12" t="s">
        <v>1567</v>
      </c>
      <c r="I531" s="12" t="s">
        <v>1567</v>
      </c>
      <c r="J531" s="13" t="s">
        <v>1810</v>
      </c>
      <c r="K531" s="13" t="s">
        <v>1652</v>
      </c>
      <c r="L531" s="14">
        <v>509.96000000000004</v>
      </c>
      <c r="M531" s="12" t="s">
        <v>1571</v>
      </c>
      <c r="N531" s="13" t="s">
        <v>1572</v>
      </c>
      <c r="O531" s="13" t="s">
        <v>1818</v>
      </c>
      <c r="P531" s="15">
        <v>42410</v>
      </c>
      <c r="Q531" s="12" t="s">
        <v>1574</v>
      </c>
    </row>
    <row r="532" spans="1:17" ht="14.25" x14ac:dyDescent="0.2">
      <c r="A532" s="12" t="s">
        <v>1628</v>
      </c>
      <c r="B532" s="13" t="s">
        <v>1565</v>
      </c>
      <c r="C532" s="12" t="s">
        <v>1019</v>
      </c>
      <c r="D532" s="12" t="s">
        <v>1566</v>
      </c>
      <c r="E532" s="12" t="s">
        <v>1567</v>
      </c>
      <c r="F532" s="12" t="s">
        <v>1809</v>
      </c>
      <c r="G532" s="12" t="s">
        <v>1710</v>
      </c>
      <c r="H532" s="12" t="s">
        <v>1567</v>
      </c>
      <c r="I532" s="12" t="s">
        <v>1567</v>
      </c>
      <c r="J532" s="13" t="s">
        <v>1810</v>
      </c>
      <c r="K532" s="13" t="s">
        <v>1652</v>
      </c>
      <c r="L532" s="14">
        <v>445.97</v>
      </c>
      <c r="M532" s="12" t="s">
        <v>1571</v>
      </c>
      <c r="N532" s="13" t="s">
        <v>1572</v>
      </c>
      <c r="O532" s="13" t="s">
        <v>1819</v>
      </c>
      <c r="P532" s="15">
        <v>42410</v>
      </c>
      <c r="Q532" s="12" t="s">
        <v>1574</v>
      </c>
    </row>
    <row r="533" spans="1:17" ht="14.25" x14ac:dyDescent="0.2">
      <c r="A533" s="12" t="s">
        <v>1610</v>
      </c>
      <c r="B533" s="13" t="s">
        <v>1565</v>
      </c>
      <c r="C533" s="12" t="s">
        <v>1019</v>
      </c>
      <c r="D533" s="12" t="s">
        <v>1566</v>
      </c>
      <c r="E533" s="12" t="s">
        <v>1567</v>
      </c>
      <c r="F533" s="12" t="s">
        <v>1809</v>
      </c>
      <c r="G533" s="12" t="s">
        <v>1710</v>
      </c>
      <c r="H533" s="12" t="s">
        <v>1567</v>
      </c>
      <c r="I533" s="12" t="s">
        <v>1567</v>
      </c>
      <c r="J533" s="13" t="s">
        <v>1810</v>
      </c>
      <c r="K533" s="13" t="s">
        <v>1652</v>
      </c>
      <c r="L533" s="14">
        <v>419.71000000000004</v>
      </c>
      <c r="M533" s="12" t="s">
        <v>1571</v>
      </c>
      <c r="N533" s="13" t="s">
        <v>1572</v>
      </c>
      <c r="O533" s="13" t="s">
        <v>1820</v>
      </c>
      <c r="P533" s="15">
        <v>42500</v>
      </c>
      <c r="Q533" s="12" t="s">
        <v>1574</v>
      </c>
    </row>
    <row r="534" spans="1:17" ht="14.25" x14ac:dyDescent="0.2">
      <c r="A534" s="12" t="s">
        <v>1610</v>
      </c>
      <c r="B534" s="13" t="s">
        <v>1565</v>
      </c>
      <c r="C534" s="12" t="s">
        <v>1019</v>
      </c>
      <c r="D534" s="12" t="s">
        <v>1566</v>
      </c>
      <c r="E534" s="12" t="s">
        <v>1567</v>
      </c>
      <c r="F534" s="12" t="s">
        <v>1809</v>
      </c>
      <c r="G534" s="12" t="s">
        <v>1710</v>
      </c>
      <c r="H534" s="12" t="s">
        <v>1567</v>
      </c>
      <c r="I534" s="12" t="s">
        <v>1567</v>
      </c>
      <c r="J534" s="13" t="s">
        <v>1810</v>
      </c>
      <c r="K534" s="13" t="s">
        <v>1652</v>
      </c>
      <c r="L534" s="14">
        <v>419.71000000000004</v>
      </c>
      <c r="M534" s="12" t="s">
        <v>1571</v>
      </c>
      <c r="N534" s="13" t="s">
        <v>1572</v>
      </c>
      <c r="O534" s="13" t="s">
        <v>1821</v>
      </c>
      <c r="P534" s="15">
        <v>42500</v>
      </c>
      <c r="Q534" s="12" t="s">
        <v>1574</v>
      </c>
    </row>
    <row r="535" spans="1:17" ht="14.25" x14ac:dyDescent="0.2">
      <c r="A535" s="12" t="s">
        <v>1822</v>
      </c>
      <c r="B535" s="13" t="s">
        <v>1565</v>
      </c>
      <c r="C535" s="12" t="s">
        <v>1019</v>
      </c>
      <c r="D535" s="12" t="s">
        <v>1566</v>
      </c>
      <c r="E535" s="12" t="s">
        <v>1567</v>
      </c>
      <c r="F535" s="12" t="s">
        <v>1809</v>
      </c>
      <c r="G535" s="12" t="s">
        <v>1710</v>
      </c>
      <c r="H535" s="12" t="s">
        <v>1567</v>
      </c>
      <c r="I535" s="12" t="s">
        <v>1567</v>
      </c>
      <c r="J535" s="13" t="s">
        <v>1810</v>
      </c>
      <c r="K535" s="13" t="s">
        <v>1652</v>
      </c>
      <c r="L535" s="14">
        <v>-288.99</v>
      </c>
      <c r="M535" s="12" t="s">
        <v>1571</v>
      </c>
      <c r="N535" s="13" t="s">
        <v>1572</v>
      </c>
      <c r="O535" s="13" t="s">
        <v>1823</v>
      </c>
      <c r="P535" s="15">
        <v>42507</v>
      </c>
      <c r="Q535" s="12" t="s">
        <v>1574</v>
      </c>
    </row>
    <row r="536" spans="1:17" ht="14.25" x14ac:dyDescent="0.2">
      <c r="A536" s="12" t="s">
        <v>1822</v>
      </c>
      <c r="B536" s="13" t="s">
        <v>1565</v>
      </c>
      <c r="C536" s="12" t="s">
        <v>1019</v>
      </c>
      <c r="D536" s="12" t="s">
        <v>1566</v>
      </c>
      <c r="E536" s="12" t="s">
        <v>1567</v>
      </c>
      <c r="F536" s="12" t="s">
        <v>1809</v>
      </c>
      <c r="G536" s="12" t="s">
        <v>1710</v>
      </c>
      <c r="H536" s="12" t="s">
        <v>1567</v>
      </c>
      <c r="I536" s="12" t="s">
        <v>1567</v>
      </c>
      <c r="J536" s="13" t="s">
        <v>1810</v>
      </c>
      <c r="K536" s="13" t="s">
        <v>1652</v>
      </c>
      <c r="L536" s="14">
        <v>-419.71000000000004</v>
      </c>
      <c r="M536" s="12" t="s">
        <v>1571</v>
      </c>
      <c r="N536" s="13" t="s">
        <v>1572</v>
      </c>
      <c r="O536" s="13" t="s">
        <v>1823</v>
      </c>
      <c r="P536" s="15">
        <v>42507</v>
      </c>
      <c r="Q536" s="12" t="s">
        <v>1574</v>
      </c>
    </row>
    <row r="537" spans="1:17" ht="14.25" x14ac:dyDescent="0.2">
      <c r="A537" s="12" t="s">
        <v>1822</v>
      </c>
      <c r="B537" s="13" t="s">
        <v>1565</v>
      </c>
      <c r="C537" s="12" t="s">
        <v>1019</v>
      </c>
      <c r="D537" s="12" t="s">
        <v>1566</v>
      </c>
      <c r="E537" s="12" t="s">
        <v>1567</v>
      </c>
      <c r="F537" s="12" t="s">
        <v>1809</v>
      </c>
      <c r="G537" s="12" t="s">
        <v>1710</v>
      </c>
      <c r="H537" s="12" t="s">
        <v>1567</v>
      </c>
      <c r="I537" s="12" t="s">
        <v>1567</v>
      </c>
      <c r="J537" s="13" t="s">
        <v>1810</v>
      </c>
      <c r="K537" s="13" t="s">
        <v>1652</v>
      </c>
      <c r="L537" s="14">
        <v>-288.99</v>
      </c>
      <c r="M537" s="12" t="s">
        <v>1571</v>
      </c>
      <c r="N537" s="13" t="s">
        <v>1572</v>
      </c>
      <c r="O537" s="13" t="s">
        <v>1823</v>
      </c>
      <c r="P537" s="15">
        <v>42507</v>
      </c>
      <c r="Q537" s="12" t="s">
        <v>1574</v>
      </c>
    </row>
    <row r="538" spans="1:17" ht="14.25" x14ac:dyDescent="0.2">
      <c r="A538" s="12" t="s">
        <v>1822</v>
      </c>
      <c r="B538" s="13" t="s">
        <v>1565</v>
      </c>
      <c r="C538" s="12" t="s">
        <v>1019</v>
      </c>
      <c r="D538" s="12" t="s">
        <v>1566</v>
      </c>
      <c r="E538" s="12" t="s">
        <v>1567</v>
      </c>
      <c r="F538" s="12" t="s">
        <v>1809</v>
      </c>
      <c r="G538" s="12" t="s">
        <v>1710</v>
      </c>
      <c r="H538" s="12" t="s">
        <v>1567</v>
      </c>
      <c r="I538" s="12" t="s">
        <v>1567</v>
      </c>
      <c r="J538" s="13" t="s">
        <v>1810</v>
      </c>
      <c r="K538" s="13" t="s">
        <v>1652</v>
      </c>
      <c r="L538" s="14">
        <v>-419.71000000000004</v>
      </c>
      <c r="M538" s="12" t="s">
        <v>1571</v>
      </c>
      <c r="N538" s="13" t="s">
        <v>1572</v>
      </c>
      <c r="O538" s="13" t="s">
        <v>1823</v>
      </c>
      <c r="P538" s="15">
        <v>42507</v>
      </c>
      <c r="Q538" s="12" t="s">
        <v>1574</v>
      </c>
    </row>
    <row r="539" spans="1:17" ht="14.25" x14ac:dyDescent="0.2">
      <c r="A539" s="12" t="s">
        <v>1822</v>
      </c>
      <c r="B539" s="13" t="s">
        <v>1565</v>
      </c>
      <c r="C539" s="12" t="s">
        <v>1019</v>
      </c>
      <c r="D539" s="12" t="s">
        <v>1566</v>
      </c>
      <c r="E539" s="12" t="s">
        <v>1567</v>
      </c>
      <c r="F539" s="12" t="s">
        <v>1809</v>
      </c>
      <c r="G539" s="12" t="s">
        <v>1824</v>
      </c>
      <c r="H539" s="12" t="s">
        <v>1567</v>
      </c>
      <c r="I539" s="12" t="s">
        <v>1567</v>
      </c>
      <c r="J539" s="13" t="s">
        <v>1825</v>
      </c>
      <c r="K539" s="13" t="s">
        <v>1652</v>
      </c>
      <c r="L539" s="14">
        <v>288.99</v>
      </c>
      <c r="M539" s="12" t="s">
        <v>1571</v>
      </c>
      <c r="N539" s="13" t="s">
        <v>1572</v>
      </c>
      <c r="O539" s="13" t="s">
        <v>1826</v>
      </c>
      <c r="P539" s="15">
        <v>42507</v>
      </c>
      <c r="Q539" s="12" t="s">
        <v>1574</v>
      </c>
    </row>
    <row r="540" spans="1:17" ht="14.25" x14ac:dyDescent="0.2">
      <c r="A540" s="12" t="s">
        <v>1822</v>
      </c>
      <c r="B540" s="13" t="s">
        <v>1565</v>
      </c>
      <c r="C540" s="12" t="s">
        <v>1019</v>
      </c>
      <c r="D540" s="12" t="s">
        <v>1566</v>
      </c>
      <c r="E540" s="12" t="s">
        <v>1567</v>
      </c>
      <c r="F540" s="12" t="s">
        <v>1809</v>
      </c>
      <c r="G540" s="12" t="s">
        <v>1824</v>
      </c>
      <c r="H540" s="12" t="s">
        <v>1567</v>
      </c>
      <c r="I540" s="12" t="s">
        <v>1567</v>
      </c>
      <c r="J540" s="13" t="s">
        <v>1825</v>
      </c>
      <c r="K540" s="13" t="s">
        <v>1652</v>
      </c>
      <c r="L540" s="14">
        <v>419.71000000000004</v>
      </c>
      <c r="M540" s="12" t="s">
        <v>1571</v>
      </c>
      <c r="N540" s="13" t="s">
        <v>1572</v>
      </c>
      <c r="O540" s="13" t="s">
        <v>1827</v>
      </c>
      <c r="P540" s="15">
        <v>42507</v>
      </c>
      <c r="Q540" s="12" t="s">
        <v>1574</v>
      </c>
    </row>
    <row r="541" spans="1:17" ht="14.25" x14ac:dyDescent="0.2">
      <c r="A541" s="12" t="s">
        <v>1822</v>
      </c>
      <c r="B541" s="13" t="s">
        <v>1565</v>
      </c>
      <c r="C541" s="12" t="s">
        <v>1019</v>
      </c>
      <c r="D541" s="12" t="s">
        <v>1566</v>
      </c>
      <c r="E541" s="12" t="s">
        <v>1567</v>
      </c>
      <c r="F541" s="12" t="s">
        <v>1809</v>
      </c>
      <c r="G541" s="12" t="s">
        <v>1824</v>
      </c>
      <c r="H541" s="12" t="s">
        <v>1567</v>
      </c>
      <c r="I541" s="12" t="s">
        <v>1567</v>
      </c>
      <c r="J541" s="13" t="s">
        <v>1825</v>
      </c>
      <c r="K541" s="13" t="s">
        <v>1652</v>
      </c>
      <c r="L541" s="14">
        <v>288.99</v>
      </c>
      <c r="M541" s="12" t="s">
        <v>1571</v>
      </c>
      <c r="N541" s="13" t="s">
        <v>1572</v>
      </c>
      <c r="O541" s="13" t="s">
        <v>1828</v>
      </c>
      <c r="P541" s="15">
        <v>42507</v>
      </c>
      <c r="Q541" s="12" t="s">
        <v>1574</v>
      </c>
    </row>
    <row r="542" spans="1:17" ht="14.25" x14ac:dyDescent="0.2">
      <c r="A542" s="12" t="s">
        <v>1754</v>
      </c>
      <c r="B542" s="13" t="s">
        <v>1565</v>
      </c>
      <c r="C542" s="12" t="s">
        <v>1019</v>
      </c>
      <c r="D542" s="12" t="s">
        <v>1566</v>
      </c>
      <c r="E542" s="12" t="s">
        <v>1567</v>
      </c>
      <c r="F542" s="12" t="s">
        <v>1809</v>
      </c>
      <c r="G542" s="12" t="s">
        <v>1710</v>
      </c>
      <c r="H542" s="12" t="s">
        <v>1567</v>
      </c>
      <c r="I542" s="12" t="s">
        <v>1567</v>
      </c>
      <c r="J542" s="13" t="s">
        <v>1829</v>
      </c>
      <c r="K542" s="13" t="s">
        <v>1652</v>
      </c>
      <c r="L542" s="14">
        <v>920.63</v>
      </c>
      <c r="M542" s="12" t="s">
        <v>1571</v>
      </c>
      <c r="N542" s="13" t="s">
        <v>1572</v>
      </c>
      <c r="O542" s="13" t="s">
        <v>1830</v>
      </c>
      <c r="P542" s="15">
        <v>42226</v>
      </c>
      <c r="Q542" s="12" t="s">
        <v>1574</v>
      </c>
    </row>
    <row r="543" spans="1:17" ht="14.25" x14ac:dyDescent="0.2">
      <c r="A543" s="12" t="s">
        <v>1754</v>
      </c>
      <c r="B543" s="13" t="s">
        <v>1565</v>
      </c>
      <c r="C543" s="12" t="s">
        <v>1019</v>
      </c>
      <c r="D543" s="12" t="s">
        <v>1566</v>
      </c>
      <c r="E543" s="12" t="s">
        <v>1567</v>
      </c>
      <c r="F543" s="12" t="s">
        <v>1809</v>
      </c>
      <c r="G543" s="12" t="s">
        <v>1729</v>
      </c>
      <c r="H543" s="12" t="s">
        <v>1567</v>
      </c>
      <c r="I543" s="12" t="s">
        <v>1567</v>
      </c>
      <c r="J543" s="13" t="s">
        <v>1829</v>
      </c>
      <c r="K543" s="13" t="s">
        <v>1652</v>
      </c>
      <c r="L543" s="14">
        <v>926.2</v>
      </c>
      <c r="M543" s="12" t="s">
        <v>1571</v>
      </c>
      <c r="N543" s="13" t="s">
        <v>1572</v>
      </c>
      <c r="O543" s="13" t="s">
        <v>1831</v>
      </c>
      <c r="P543" s="15">
        <v>42226</v>
      </c>
      <c r="Q543" s="12" t="s">
        <v>1574</v>
      </c>
    </row>
    <row r="544" spans="1:17" ht="14.25" x14ac:dyDescent="0.2">
      <c r="A544" s="12" t="s">
        <v>1822</v>
      </c>
      <c r="B544" s="13" t="s">
        <v>1565</v>
      </c>
      <c r="C544" s="12" t="s">
        <v>1019</v>
      </c>
      <c r="D544" s="12" t="s">
        <v>1566</v>
      </c>
      <c r="E544" s="12" t="s">
        <v>1567</v>
      </c>
      <c r="F544" s="12" t="s">
        <v>1809</v>
      </c>
      <c r="G544" s="12" t="s">
        <v>1824</v>
      </c>
      <c r="H544" s="12" t="s">
        <v>1567</v>
      </c>
      <c r="I544" s="12" t="s">
        <v>1567</v>
      </c>
      <c r="J544" s="13" t="s">
        <v>1825</v>
      </c>
      <c r="K544" s="13" t="s">
        <v>1652</v>
      </c>
      <c r="L544" s="14">
        <v>419.71000000000004</v>
      </c>
      <c r="M544" s="12" t="s">
        <v>1571</v>
      </c>
      <c r="N544" s="13" t="s">
        <v>1572</v>
      </c>
      <c r="O544" s="13" t="s">
        <v>1832</v>
      </c>
      <c r="P544" s="15">
        <v>42507</v>
      </c>
      <c r="Q544" s="12" t="s">
        <v>1574</v>
      </c>
    </row>
    <row r="545" spans="1:17" ht="14.25" x14ac:dyDescent="0.2">
      <c r="A545" s="12" t="s">
        <v>1754</v>
      </c>
      <c r="B545" s="13" t="s">
        <v>1565</v>
      </c>
      <c r="C545" s="12" t="s">
        <v>1019</v>
      </c>
      <c r="D545" s="12" t="s">
        <v>1566</v>
      </c>
      <c r="E545" s="12" t="s">
        <v>1567</v>
      </c>
      <c r="F545" s="12" t="s">
        <v>1809</v>
      </c>
      <c r="G545" s="12" t="s">
        <v>1729</v>
      </c>
      <c r="H545" s="12" t="s">
        <v>1567</v>
      </c>
      <c r="I545" s="12" t="s">
        <v>1567</v>
      </c>
      <c r="J545" s="13" t="s">
        <v>1829</v>
      </c>
      <c r="K545" s="13" t="s">
        <v>1652</v>
      </c>
      <c r="L545" s="14">
        <v>644.99</v>
      </c>
      <c r="M545" s="12" t="s">
        <v>1571</v>
      </c>
      <c r="N545" s="13" t="s">
        <v>1572</v>
      </c>
      <c r="O545" s="13" t="s">
        <v>1833</v>
      </c>
      <c r="P545" s="15">
        <v>42226</v>
      </c>
      <c r="Q545" s="12" t="s">
        <v>1574</v>
      </c>
    </row>
    <row r="546" spans="1:17" ht="14.25" x14ac:dyDescent="0.2">
      <c r="A546" s="12" t="s">
        <v>1754</v>
      </c>
      <c r="B546" s="13" t="s">
        <v>1565</v>
      </c>
      <c r="C546" s="12" t="s">
        <v>1019</v>
      </c>
      <c r="D546" s="12" t="s">
        <v>1566</v>
      </c>
      <c r="E546" s="12" t="s">
        <v>1567</v>
      </c>
      <c r="F546" s="12" t="s">
        <v>1809</v>
      </c>
      <c r="G546" s="12" t="s">
        <v>1729</v>
      </c>
      <c r="H546" s="12" t="s">
        <v>1567</v>
      </c>
      <c r="I546" s="12" t="s">
        <v>1567</v>
      </c>
      <c r="J546" s="13" t="s">
        <v>1829</v>
      </c>
      <c r="K546" s="13" t="s">
        <v>1652</v>
      </c>
      <c r="L546" s="14">
        <v>560.99</v>
      </c>
      <c r="M546" s="12" t="s">
        <v>1571</v>
      </c>
      <c r="N546" s="13" t="s">
        <v>1572</v>
      </c>
      <c r="O546" s="13" t="s">
        <v>1834</v>
      </c>
      <c r="P546" s="15">
        <v>42226</v>
      </c>
      <c r="Q546" s="12" t="s">
        <v>1574</v>
      </c>
    </row>
    <row r="547" spans="1:17" ht="14.25" x14ac:dyDescent="0.2">
      <c r="A547" s="12" t="s">
        <v>1754</v>
      </c>
      <c r="B547" s="13" t="s">
        <v>1565</v>
      </c>
      <c r="C547" s="12" t="s">
        <v>1019</v>
      </c>
      <c r="D547" s="12" t="s">
        <v>1566</v>
      </c>
      <c r="E547" s="12" t="s">
        <v>1567</v>
      </c>
      <c r="F547" s="12" t="s">
        <v>1809</v>
      </c>
      <c r="G547" s="12" t="s">
        <v>1729</v>
      </c>
      <c r="H547" s="12" t="s">
        <v>1567</v>
      </c>
      <c r="I547" s="12" t="s">
        <v>1567</v>
      </c>
      <c r="J547" s="13" t="s">
        <v>1829</v>
      </c>
      <c r="K547" s="13" t="s">
        <v>1652</v>
      </c>
      <c r="L547" s="14">
        <v>544</v>
      </c>
      <c r="M547" s="12" t="s">
        <v>1571</v>
      </c>
      <c r="N547" s="13" t="s">
        <v>1572</v>
      </c>
      <c r="O547" s="13" t="s">
        <v>1835</v>
      </c>
      <c r="P547" s="15">
        <v>42226</v>
      </c>
      <c r="Q547" s="12" t="s">
        <v>1574</v>
      </c>
    </row>
    <row r="548" spans="1:17" ht="14.25" x14ac:dyDescent="0.2">
      <c r="A548" s="12" t="s">
        <v>1754</v>
      </c>
      <c r="B548" s="13" t="s">
        <v>1565</v>
      </c>
      <c r="C548" s="12" t="s">
        <v>1019</v>
      </c>
      <c r="D548" s="12" t="s">
        <v>1566</v>
      </c>
      <c r="E548" s="12" t="s">
        <v>1567</v>
      </c>
      <c r="F548" s="12" t="s">
        <v>1809</v>
      </c>
      <c r="G548" s="12" t="s">
        <v>1582</v>
      </c>
      <c r="H548" s="12" t="s">
        <v>1567</v>
      </c>
      <c r="I548" s="12" t="s">
        <v>1567</v>
      </c>
      <c r="J548" s="13" t="s">
        <v>1829</v>
      </c>
      <c r="K548" s="13" t="s">
        <v>1579</v>
      </c>
      <c r="L548" s="14">
        <v>373.34000000000003</v>
      </c>
      <c r="M548" s="12" t="s">
        <v>1571</v>
      </c>
      <c r="N548" s="13" t="s">
        <v>1572</v>
      </c>
      <c r="O548" s="13" t="s">
        <v>1836</v>
      </c>
      <c r="P548" s="15">
        <v>42226</v>
      </c>
      <c r="Q548" s="12" t="s">
        <v>1574</v>
      </c>
    </row>
    <row r="549" spans="1:17" ht="14.25" x14ac:dyDescent="0.2">
      <c r="A549" s="12" t="s">
        <v>1754</v>
      </c>
      <c r="B549" s="13" t="s">
        <v>1565</v>
      </c>
      <c r="C549" s="12" t="s">
        <v>1019</v>
      </c>
      <c r="D549" s="12" t="s">
        <v>1566</v>
      </c>
      <c r="E549" s="12" t="s">
        <v>1567</v>
      </c>
      <c r="F549" s="12" t="s">
        <v>1809</v>
      </c>
      <c r="G549" s="12" t="s">
        <v>1582</v>
      </c>
      <c r="H549" s="12" t="s">
        <v>1567</v>
      </c>
      <c r="I549" s="12" t="s">
        <v>1567</v>
      </c>
      <c r="J549" s="13" t="s">
        <v>1829</v>
      </c>
      <c r="K549" s="13" t="s">
        <v>1579</v>
      </c>
      <c r="L549" s="14">
        <v>373.34000000000003</v>
      </c>
      <c r="M549" s="12" t="s">
        <v>1571</v>
      </c>
      <c r="N549" s="13" t="s">
        <v>1572</v>
      </c>
      <c r="O549" s="13" t="s">
        <v>1837</v>
      </c>
      <c r="P549" s="15">
        <v>42226</v>
      </c>
      <c r="Q549" s="12" t="s">
        <v>1574</v>
      </c>
    </row>
    <row r="550" spans="1:17" ht="14.25" x14ac:dyDescent="0.2">
      <c r="A550" s="12" t="s">
        <v>1754</v>
      </c>
      <c r="B550" s="13" t="s">
        <v>1565</v>
      </c>
      <c r="C550" s="12" t="s">
        <v>1019</v>
      </c>
      <c r="D550" s="12" t="s">
        <v>1566</v>
      </c>
      <c r="E550" s="12" t="s">
        <v>1567</v>
      </c>
      <c r="F550" s="12" t="s">
        <v>1809</v>
      </c>
      <c r="G550" s="12" t="s">
        <v>1729</v>
      </c>
      <c r="H550" s="12" t="s">
        <v>1567</v>
      </c>
      <c r="I550" s="12" t="s">
        <v>1567</v>
      </c>
      <c r="J550" s="13" t="s">
        <v>1829</v>
      </c>
      <c r="K550" s="13" t="s">
        <v>1652</v>
      </c>
      <c r="L550" s="14">
        <v>35</v>
      </c>
      <c r="M550" s="12" t="s">
        <v>1571</v>
      </c>
      <c r="N550" s="13" t="s">
        <v>1572</v>
      </c>
      <c r="O550" s="13" t="s">
        <v>1838</v>
      </c>
      <c r="P550" s="15">
        <v>42226</v>
      </c>
      <c r="Q550" s="12" t="s">
        <v>1574</v>
      </c>
    </row>
    <row r="551" spans="1:17" ht="14.25" x14ac:dyDescent="0.2">
      <c r="A551" s="12" t="s">
        <v>1739</v>
      </c>
      <c r="B551" s="13" t="s">
        <v>1565</v>
      </c>
      <c r="C551" s="12" t="s">
        <v>1019</v>
      </c>
      <c r="D551" s="12" t="s">
        <v>1566</v>
      </c>
      <c r="E551" s="12" t="s">
        <v>1567</v>
      </c>
      <c r="F551" s="12" t="s">
        <v>1809</v>
      </c>
      <c r="G551" s="12" t="s">
        <v>1729</v>
      </c>
      <c r="H551" s="12" t="s">
        <v>1566</v>
      </c>
      <c r="I551" s="12" t="s">
        <v>1567</v>
      </c>
      <c r="J551" s="13" t="s">
        <v>1829</v>
      </c>
      <c r="K551" s="13" t="s">
        <v>1652</v>
      </c>
      <c r="L551" s="14">
        <v>492</v>
      </c>
      <c r="M551" s="12" t="s">
        <v>1571</v>
      </c>
      <c r="N551" s="13" t="s">
        <v>1572</v>
      </c>
      <c r="O551" s="13" t="s">
        <v>1839</v>
      </c>
      <c r="P551" s="15">
        <v>42257</v>
      </c>
      <c r="Q551" s="12" t="s">
        <v>1574</v>
      </c>
    </row>
    <row r="552" spans="1:17" ht="14.25" x14ac:dyDescent="0.2">
      <c r="A552" s="12" t="s">
        <v>1739</v>
      </c>
      <c r="B552" s="13" t="s">
        <v>1565</v>
      </c>
      <c r="C552" s="12" t="s">
        <v>1019</v>
      </c>
      <c r="D552" s="12" t="s">
        <v>1566</v>
      </c>
      <c r="E552" s="12" t="s">
        <v>1567</v>
      </c>
      <c r="F552" s="12" t="s">
        <v>1809</v>
      </c>
      <c r="G552" s="12" t="s">
        <v>1729</v>
      </c>
      <c r="H552" s="12" t="s">
        <v>1567</v>
      </c>
      <c r="I552" s="12" t="s">
        <v>1567</v>
      </c>
      <c r="J552" s="13" t="s">
        <v>1829</v>
      </c>
      <c r="K552" s="13" t="s">
        <v>1652</v>
      </c>
      <c r="L552" s="14">
        <v>35</v>
      </c>
      <c r="M552" s="12" t="s">
        <v>1571</v>
      </c>
      <c r="N552" s="13" t="s">
        <v>1572</v>
      </c>
      <c r="O552" s="13" t="s">
        <v>1840</v>
      </c>
      <c r="P552" s="15">
        <v>42257</v>
      </c>
      <c r="Q552" s="12" t="s">
        <v>1574</v>
      </c>
    </row>
    <row r="553" spans="1:17" ht="14.25" x14ac:dyDescent="0.2">
      <c r="A553" s="12" t="s">
        <v>1703</v>
      </c>
      <c r="B553" s="13" t="s">
        <v>1565</v>
      </c>
      <c r="C553" s="12" t="s">
        <v>1019</v>
      </c>
      <c r="D553" s="12" t="s">
        <v>1566</v>
      </c>
      <c r="E553" s="12" t="s">
        <v>1567</v>
      </c>
      <c r="F553" s="12" t="s">
        <v>1809</v>
      </c>
      <c r="G553" s="12" t="s">
        <v>1729</v>
      </c>
      <c r="H553" s="12" t="s">
        <v>1567</v>
      </c>
      <c r="I553" s="12" t="s">
        <v>1567</v>
      </c>
      <c r="J553" s="13" t="s">
        <v>1829</v>
      </c>
      <c r="K553" s="13" t="s">
        <v>1652</v>
      </c>
      <c r="L553" s="14">
        <v>570.11</v>
      </c>
      <c r="M553" s="12" t="s">
        <v>1571</v>
      </c>
      <c r="N553" s="13" t="s">
        <v>1572</v>
      </c>
      <c r="O553" s="13" t="s">
        <v>1841</v>
      </c>
      <c r="P553" s="15">
        <v>42289</v>
      </c>
      <c r="Q553" s="12" t="s">
        <v>1574</v>
      </c>
    </row>
    <row r="554" spans="1:17" ht="14.25" x14ac:dyDescent="0.2">
      <c r="A554" s="12" t="s">
        <v>1703</v>
      </c>
      <c r="B554" s="13" t="s">
        <v>1565</v>
      </c>
      <c r="C554" s="12" t="s">
        <v>1019</v>
      </c>
      <c r="D554" s="12" t="s">
        <v>1566</v>
      </c>
      <c r="E554" s="12" t="s">
        <v>1567</v>
      </c>
      <c r="F554" s="12" t="s">
        <v>1809</v>
      </c>
      <c r="G554" s="12" t="s">
        <v>1729</v>
      </c>
      <c r="H554" s="12" t="s">
        <v>1567</v>
      </c>
      <c r="I554" s="12" t="s">
        <v>1567</v>
      </c>
      <c r="J554" s="13" t="s">
        <v>1829</v>
      </c>
      <c r="K554" s="13" t="s">
        <v>1652</v>
      </c>
      <c r="L554" s="14">
        <v>530</v>
      </c>
      <c r="M554" s="12" t="s">
        <v>1571</v>
      </c>
      <c r="N554" s="13" t="s">
        <v>1572</v>
      </c>
      <c r="O554" s="13" t="s">
        <v>1842</v>
      </c>
      <c r="P554" s="15">
        <v>42289</v>
      </c>
      <c r="Q554" s="12" t="s">
        <v>1574</v>
      </c>
    </row>
    <row r="555" spans="1:17" ht="14.25" x14ac:dyDescent="0.2">
      <c r="A555" s="12" t="s">
        <v>1703</v>
      </c>
      <c r="B555" s="13" t="s">
        <v>1565</v>
      </c>
      <c r="C555" s="12" t="s">
        <v>1019</v>
      </c>
      <c r="D555" s="12" t="s">
        <v>1566</v>
      </c>
      <c r="E555" s="12" t="s">
        <v>1567</v>
      </c>
      <c r="F555" s="12" t="s">
        <v>1809</v>
      </c>
      <c r="G555" s="12" t="s">
        <v>1729</v>
      </c>
      <c r="H555" s="12" t="s">
        <v>1567</v>
      </c>
      <c r="I555" s="12" t="s">
        <v>1567</v>
      </c>
      <c r="J555" s="13" t="s">
        <v>1829</v>
      </c>
      <c r="K555" s="13" t="s">
        <v>1652</v>
      </c>
      <c r="L555" s="14">
        <v>388</v>
      </c>
      <c r="M555" s="12" t="s">
        <v>1571</v>
      </c>
      <c r="N555" s="13" t="s">
        <v>1572</v>
      </c>
      <c r="O555" s="13" t="s">
        <v>1843</v>
      </c>
      <c r="P555" s="15">
        <v>42289</v>
      </c>
      <c r="Q555" s="12" t="s">
        <v>1574</v>
      </c>
    </row>
    <row r="556" spans="1:17" ht="14.25" x14ac:dyDescent="0.2">
      <c r="A556" s="12" t="s">
        <v>1703</v>
      </c>
      <c r="B556" s="13" t="s">
        <v>1565</v>
      </c>
      <c r="C556" s="12" t="s">
        <v>1019</v>
      </c>
      <c r="D556" s="12" t="s">
        <v>1566</v>
      </c>
      <c r="E556" s="12" t="s">
        <v>1567</v>
      </c>
      <c r="F556" s="12" t="s">
        <v>1809</v>
      </c>
      <c r="G556" s="12" t="s">
        <v>1729</v>
      </c>
      <c r="H556" s="12" t="s">
        <v>1567</v>
      </c>
      <c r="I556" s="12" t="s">
        <v>1567</v>
      </c>
      <c r="J556" s="13" t="s">
        <v>1829</v>
      </c>
      <c r="K556" s="13" t="s">
        <v>1652</v>
      </c>
      <c r="L556" s="14">
        <v>358.02</v>
      </c>
      <c r="M556" s="12" t="s">
        <v>1571</v>
      </c>
      <c r="N556" s="13" t="s">
        <v>1572</v>
      </c>
      <c r="O556" s="13" t="s">
        <v>1844</v>
      </c>
      <c r="P556" s="15">
        <v>42289</v>
      </c>
      <c r="Q556" s="12" t="s">
        <v>1574</v>
      </c>
    </row>
    <row r="557" spans="1:17" ht="14.25" x14ac:dyDescent="0.2">
      <c r="A557" s="12" t="s">
        <v>1726</v>
      </c>
      <c r="B557" s="13" t="s">
        <v>1565</v>
      </c>
      <c r="C557" s="12" t="s">
        <v>1019</v>
      </c>
      <c r="D557" s="12" t="s">
        <v>1566</v>
      </c>
      <c r="E557" s="12" t="s">
        <v>1567</v>
      </c>
      <c r="F557" s="12" t="s">
        <v>1809</v>
      </c>
      <c r="G557" s="12" t="s">
        <v>1845</v>
      </c>
      <c r="H557" s="12" t="s">
        <v>1567</v>
      </c>
      <c r="I557" s="12" t="s">
        <v>1567</v>
      </c>
      <c r="J557" s="13" t="s">
        <v>1846</v>
      </c>
      <c r="K557" s="13" t="s">
        <v>1579</v>
      </c>
      <c r="L557" s="14">
        <v>100</v>
      </c>
      <c r="M557" s="12" t="s">
        <v>1571</v>
      </c>
      <c r="N557" s="13" t="s">
        <v>1572</v>
      </c>
      <c r="O557" s="13" t="s">
        <v>1847</v>
      </c>
      <c r="P557" s="15">
        <v>42318</v>
      </c>
      <c r="Q557" s="12" t="s">
        <v>1574</v>
      </c>
    </row>
    <row r="558" spans="1:17" ht="14.25" x14ac:dyDescent="0.2">
      <c r="A558" s="12" t="s">
        <v>1798</v>
      </c>
      <c r="B558" s="13" t="s">
        <v>1565</v>
      </c>
      <c r="C558" s="12" t="s">
        <v>1019</v>
      </c>
      <c r="D558" s="12" t="s">
        <v>1566</v>
      </c>
      <c r="E558" s="12" t="s">
        <v>1567</v>
      </c>
      <c r="F558" s="12" t="s">
        <v>1809</v>
      </c>
      <c r="G558" s="12" t="s">
        <v>1710</v>
      </c>
      <c r="H558" s="12" t="s">
        <v>1567</v>
      </c>
      <c r="I558" s="12" t="s">
        <v>1567</v>
      </c>
      <c r="J558" s="13" t="s">
        <v>1810</v>
      </c>
      <c r="K558" s="13" t="s">
        <v>1652</v>
      </c>
      <c r="L558" s="14">
        <v>568.91</v>
      </c>
      <c r="M558" s="12" t="s">
        <v>1571</v>
      </c>
      <c r="N558" s="13" t="s">
        <v>1572</v>
      </c>
      <c r="O558" s="13" t="s">
        <v>1848</v>
      </c>
      <c r="P558" s="15">
        <v>42348</v>
      </c>
      <c r="Q558" s="12" t="s">
        <v>1574</v>
      </c>
    </row>
    <row r="559" spans="1:17" ht="14.25" x14ac:dyDescent="0.2">
      <c r="A559" s="12" t="s">
        <v>1795</v>
      </c>
      <c r="B559" s="13" t="s">
        <v>1565</v>
      </c>
      <c r="C559" s="12" t="s">
        <v>1019</v>
      </c>
      <c r="D559" s="12" t="s">
        <v>1566</v>
      </c>
      <c r="E559" s="12" t="s">
        <v>1567</v>
      </c>
      <c r="F559" s="12" t="s">
        <v>1809</v>
      </c>
      <c r="G559" s="12" t="s">
        <v>1582</v>
      </c>
      <c r="H559" s="12" t="s">
        <v>1567</v>
      </c>
      <c r="I559" s="12" t="s">
        <v>1567</v>
      </c>
      <c r="J559" s="13" t="s">
        <v>1810</v>
      </c>
      <c r="K559" s="13" t="s">
        <v>1579</v>
      </c>
      <c r="L559" s="14">
        <v>386.63</v>
      </c>
      <c r="M559" s="12" t="s">
        <v>1571</v>
      </c>
      <c r="N559" s="13" t="s">
        <v>1572</v>
      </c>
      <c r="O559" s="13" t="s">
        <v>1849</v>
      </c>
      <c r="P559" s="15">
        <v>42380</v>
      </c>
      <c r="Q559" s="12" t="s">
        <v>1574</v>
      </c>
    </row>
    <row r="560" spans="1:17" ht="14.25" x14ac:dyDescent="0.2">
      <c r="A560" s="12" t="s">
        <v>1795</v>
      </c>
      <c r="B560" s="13" t="s">
        <v>1565</v>
      </c>
      <c r="C560" s="12" t="s">
        <v>1019</v>
      </c>
      <c r="D560" s="12" t="s">
        <v>1566</v>
      </c>
      <c r="E560" s="12" t="s">
        <v>1567</v>
      </c>
      <c r="F560" s="12" t="s">
        <v>1809</v>
      </c>
      <c r="G560" s="12" t="s">
        <v>1582</v>
      </c>
      <c r="H560" s="12" t="s">
        <v>1567</v>
      </c>
      <c r="I560" s="12" t="s">
        <v>1567</v>
      </c>
      <c r="J560" s="13" t="s">
        <v>1810</v>
      </c>
      <c r="K560" s="13" t="s">
        <v>1579</v>
      </c>
      <c r="L560" s="14">
        <v>419.38</v>
      </c>
      <c r="M560" s="12" t="s">
        <v>1571</v>
      </c>
      <c r="N560" s="13" t="s">
        <v>1572</v>
      </c>
      <c r="O560" s="13" t="s">
        <v>1850</v>
      </c>
      <c r="P560" s="15">
        <v>42380</v>
      </c>
      <c r="Q560" s="12" t="s">
        <v>1574</v>
      </c>
    </row>
    <row r="561" spans="1:17" ht="14.25" x14ac:dyDescent="0.2">
      <c r="A561" s="12" t="s">
        <v>1628</v>
      </c>
      <c r="B561" s="13" t="s">
        <v>1565</v>
      </c>
      <c r="C561" s="12" t="s">
        <v>1019</v>
      </c>
      <c r="D561" s="12" t="s">
        <v>1566</v>
      </c>
      <c r="E561" s="12" t="s">
        <v>1567</v>
      </c>
      <c r="F561" s="12" t="s">
        <v>1809</v>
      </c>
      <c r="G561" s="12" t="s">
        <v>1710</v>
      </c>
      <c r="H561" s="12" t="s">
        <v>1567</v>
      </c>
      <c r="I561" s="12" t="s">
        <v>1567</v>
      </c>
      <c r="J561" s="13" t="s">
        <v>1810</v>
      </c>
      <c r="K561" s="13" t="s">
        <v>1652</v>
      </c>
      <c r="L561" s="14">
        <v>439.97</v>
      </c>
      <c r="M561" s="12" t="s">
        <v>1571</v>
      </c>
      <c r="N561" s="13" t="s">
        <v>1572</v>
      </c>
      <c r="O561" s="13" t="s">
        <v>1851</v>
      </c>
      <c r="P561" s="15">
        <v>42410</v>
      </c>
      <c r="Q561" s="12" t="s">
        <v>1574</v>
      </c>
    </row>
    <row r="562" spans="1:17" ht="14.25" x14ac:dyDescent="0.2">
      <c r="A562" s="16"/>
      <c r="B562" s="16"/>
      <c r="C562" s="16"/>
      <c r="D562" s="16"/>
      <c r="E562" s="16"/>
      <c r="F562" s="16"/>
      <c r="G562" s="16"/>
      <c r="H562" s="16"/>
      <c r="I562" s="16"/>
      <c r="J562" s="16"/>
      <c r="K562" s="16"/>
      <c r="L562" s="17" t="s">
        <v>1852</v>
      </c>
      <c r="M562" s="16"/>
      <c r="N562" s="16"/>
      <c r="O562" s="16"/>
      <c r="P562" s="18"/>
      <c r="Q562" s="16"/>
    </row>
    <row r="563" spans="1:17" x14ac:dyDescent="0.2">
      <c r="A563" s="19"/>
      <c r="B563" s="19"/>
      <c r="C563" s="19"/>
      <c r="D563" s="19"/>
      <c r="E563" s="19"/>
      <c r="F563" s="19"/>
      <c r="G563" s="19"/>
      <c r="H563" s="19"/>
      <c r="I563" s="19"/>
      <c r="J563" s="19"/>
      <c r="K563" s="19"/>
      <c r="L563" s="14" t="s">
        <v>1853</v>
      </c>
      <c r="M563" s="19"/>
      <c r="N563" s="19"/>
      <c r="O563" s="19"/>
      <c r="P563" s="20"/>
      <c r="Q563" s="19"/>
    </row>
  </sheetData>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zoomScaleNormal="75" workbookViewId="0">
      <selection activeCell="C9" sqref="C9"/>
    </sheetView>
  </sheetViews>
  <sheetFormatPr defaultRowHeight="15.75" outlineLevelRow="3" x14ac:dyDescent="0.25"/>
  <cols>
    <col min="1" max="1" width="9.625" style="2" customWidth="1"/>
    <col min="2" max="2" width="10" style="2" customWidth="1"/>
    <col min="3" max="3" width="34.625" style="1" customWidth="1"/>
    <col min="4" max="4" width="9" style="2"/>
    <col min="5" max="5" width="34.625" style="1" customWidth="1"/>
    <col min="6" max="6" width="19.875" style="3" customWidth="1"/>
    <col min="7" max="7" width="1.625" style="3" customWidth="1"/>
    <col min="8" max="8" width="18.125" style="6" customWidth="1"/>
    <col min="9" max="9" width="15" style="9" customWidth="1"/>
    <col min="10" max="10" width="25.625" style="8" customWidth="1"/>
    <col min="12" max="12" width="13.125" bestFit="1" customWidth="1"/>
    <col min="13" max="13" width="10.5" bestFit="1" customWidth="1"/>
  </cols>
  <sheetData>
    <row r="1" spans="1:10" ht="31.5" x14ac:dyDescent="0.25">
      <c r="A1" s="88" t="s">
        <v>1524</v>
      </c>
      <c r="B1" s="88" t="s">
        <v>1024</v>
      </c>
      <c r="C1" s="88" t="s">
        <v>1530</v>
      </c>
      <c r="D1" s="89" t="s">
        <v>1</v>
      </c>
      <c r="E1" s="88" t="s">
        <v>1525</v>
      </c>
      <c r="F1" s="90" t="s">
        <v>1023</v>
      </c>
      <c r="G1" s="90"/>
      <c r="H1" s="91" t="s">
        <v>1526</v>
      </c>
      <c r="I1" s="92" t="s">
        <v>1529</v>
      </c>
      <c r="J1" s="93" t="s">
        <v>1527</v>
      </c>
    </row>
    <row r="2" spans="1:10" ht="31.5" outlineLevel="3" x14ac:dyDescent="0.25">
      <c r="A2" s="74">
        <f>4705</f>
        <v>4705</v>
      </c>
      <c r="B2" s="74" t="str">
        <f>VLOOKUP($A2,Sheet1!$A$2:$C$618,3,FALSE)</f>
        <v>651</v>
      </c>
      <c r="C2" s="75" t="s">
        <v>374</v>
      </c>
      <c r="D2" s="74">
        <f>4669</f>
        <v>4669</v>
      </c>
      <c r="E2" s="75" t="s">
        <v>54</v>
      </c>
      <c r="F2" s="76">
        <v>21354</v>
      </c>
      <c r="G2" s="76"/>
      <c r="H2" s="77" t="str">
        <f>VLOOKUP($D2,Sheet2!$A$6:$C$886,3,FALSE)</f>
        <v>Inter-Agency Transfer</v>
      </c>
      <c r="I2" s="78">
        <v>1</v>
      </c>
      <c r="J2" s="79" t="s">
        <v>1531</v>
      </c>
    </row>
    <row r="3" spans="1:10" outlineLevel="1" x14ac:dyDescent="0.25">
      <c r="B3" s="4" t="s">
        <v>1528</v>
      </c>
      <c r="F3" s="3">
        <f>SUBTOTAL(9,F2:F2)</f>
        <v>21354</v>
      </c>
      <c r="H3" s="5"/>
    </row>
    <row r="4" spans="1:10" outlineLevel="3" x14ac:dyDescent="0.25">
      <c r="A4" s="81">
        <f>4713</f>
        <v>4713</v>
      </c>
      <c r="B4" s="81" t="str">
        <f>VLOOKUP($A4,Sheet1!$A$2:$C$618,3,FALSE)</f>
        <v>651</v>
      </c>
      <c r="C4" s="82" t="s">
        <v>376</v>
      </c>
      <c r="D4" s="81">
        <f>2501</f>
        <v>2501</v>
      </c>
      <c r="E4" s="82" t="s">
        <v>2</v>
      </c>
      <c r="F4" s="83">
        <v>17834</v>
      </c>
      <c r="G4" s="83"/>
      <c r="H4" s="84" t="str">
        <f>VLOOKUP($D4,Sheet2!$A$6:$C$886,3,FALSE)</f>
        <v>General Fund</v>
      </c>
      <c r="I4" s="85">
        <f>SUM(F4)/F32</f>
        <v>2.4203853173623369E-4</v>
      </c>
      <c r="J4" s="86" t="s">
        <v>1534</v>
      </c>
    </row>
    <row r="5" spans="1:10" outlineLevel="3" x14ac:dyDescent="0.25">
      <c r="A5" s="81">
        <f>4713</f>
        <v>4713</v>
      </c>
      <c r="B5" s="81" t="str">
        <f>VLOOKUP($A5,Sheet1!$A$2:$C$618,3,FALSE)</f>
        <v>651</v>
      </c>
      <c r="C5" s="82" t="s">
        <v>376</v>
      </c>
      <c r="D5" s="81">
        <f>2507</f>
        <v>2507</v>
      </c>
      <c r="E5" s="82" t="s">
        <v>80</v>
      </c>
      <c r="F5" s="83">
        <v>66647948</v>
      </c>
      <c r="G5" s="83"/>
      <c r="H5" s="84" t="str">
        <f>VLOOKUP($D5,Sheet2!$A$6:$C$886,3,FALSE)</f>
        <v>Highway Fund</v>
      </c>
      <c r="I5" s="85">
        <f>SUM(F5:F6)/F32</f>
        <v>0.89181242711378228</v>
      </c>
      <c r="J5" s="86" t="s">
        <v>1533</v>
      </c>
    </row>
    <row r="6" spans="1:10" outlineLevel="3" x14ac:dyDescent="0.25">
      <c r="A6" s="81">
        <f>4713</f>
        <v>4713</v>
      </c>
      <c r="B6" s="81" t="str">
        <f>VLOOKUP($A6,Sheet1!$A$2:$C$618,3,FALSE)</f>
        <v>651</v>
      </c>
      <c r="C6" s="82" t="s">
        <v>376</v>
      </c>
      <c r="D6" s="81">
        <f>2510</f>
        <v>2510</v>
      </c>
      <c r="E6" s="82" t="s">
        <v>3</v>
      </c>
      <c r="F6" s="83">
        <v>-936994</v>
      </c>
      <c r="G6" s="83"/>
      <c r="H6" s="84" t="str">
        <f>VLOOKUP($D6,Sheet2!$A$6:$C$886,3,FALSE)</f>
        <v>Reversion</v>
      </c>
      <c r="I6" s="87" t="s">
        <v>1532</v>
      </c>
      <c r="J6" s="87" t="s">
        <v>1532</v>
      </c>
    </row>
    <row r="7" spans="1:10" ht="31.5" outlineLevel="3" x14ac:dyDescent="0.25">
      <c r="A7" s="74">
        <f>4713</f>
        <v>4713</v>
      </c>
      <c r="B7" s="74" t="str">
        <f>VLOOKUP($A7,Sheet1!$A$2:$C$618,3,FALSE)</f>
        <v>651</v>
      </c>
      <c r="C7" s="75" t="s">
        <v>376</v>
      </c>
      <c r="D7" s="74">
        <f>2511</f>
        <v>2511</v>
      </c>
      <c r="E7" s="75" t="s">
        <v>4</v>
      </c>
      <c r="F7" s="76">
        <v>8019759</v>
      </c>
      <c r="G7" s="76"/>
      <c r="H7" s="77" t="str">
        <f>VLOOKUP($D7,Sheet2!$A$6:$C$886,3,FALSE)</f>
        <v>Balance Forward</v>
      </c>
      <c r="I7" s="78">
        <f>SUM(F7:F31)/F32</f>
        <v>0.10794553435448151</v>
      </c>
      <c r="J7" s="79" t="s">
        <v>1531</v>
      </c>
    </row>
    <row r="8" spans="1:10" ht="31.5" outlineLevel="3" x14ac:dyDescent="0.25">
      <c r="A8" s="74">
        <f>4713</f>
        <v>4713</v>
      </c>
      <c r="B8" s="74" t="str">
        <f>VLOOKUP($A8,Sheet1!$A$2:$C$618,3,FALSE)</f>
        <v>651</v>
      </c>
      <c r="C8" s="75" t="s">
        <v>376</v>
      </c>
      <c r="D8" s="74">
        <f>2512</f>
        <v>2512</v>
      </c>
      <c r="E8" s="75" t="s">
        <v>9</v>
      </c>
      <c r="F8" s="76">
        <v>-3715364</v>
      </c>
      <c r="G8" s="76"/>
      <c r="H8" s="77" t="str">
        <f>VLOOKUP($D8,Sheet2!$A$6:$C$886,3,FALSE)</f>
        <v>Balance Forward</v>
      </c>
      <c r="I8" s="80" t="s">
        <v>1532</v>
      </c>
      <c r="J8" s="80" t="s">
        <v>1532</v>
      </c>
    </row>
    <row r="9" spans="1:10" ht="31.5" outlineLevel="3" x14ac:dyDescent="0.25">
      <c r="A9" s="74">
        <f>4713</f>
        <v>4713</v>
      </c>
      <c r="B9" s="74" t="str">
        <f>VLOOKUP($A9,Sheet1!$A$2:$C$618,3,FALSE)</f>
        <v>651</v>
      </c>
      <c r="C9" s="75" t="s">
        <v>376</v>
      </c>
      <c r="D9" s="74">
        <f>2514</f>
        <v>2514</v>
      </c>
      <c r="E9" s="75" t="s">
        <v>145</v>
      </c>
      <c r="F9" s="76">
        <v>-25316</v>
      </c>
      <c r="G9" s="76"/>
      <c r="H9" s="77" t="str">
        <f>VLOOKUP($D9,Sheet2!$A$6:$C$886,3,FALSE)</f>
        <v>Balance Forward</v>
      </c>
      <c r="I9" s="80" t="s">
        <v>1532</v>
      </c>
      <c r="J9" s="80" t="s">
        <v>1532</v>
      </c>
    </row>
    <row r="10" spans="1:10" ht="31.5" outlineLevel="3" x14ac:dyDescent="0.25">
      <c r="A10" s="74">
        <f>4713</f>
        <v>4713</v>
      </c>
      <c r="B10" s="74" t="str">
        <f>VLOOKUP($A10,Sheet1!$A$2:$C$618,3,FALSE)</f>
        <v>651</v>
      </c>
      <c r="C10" s="75" t="s">
        <v>376</v>
      </c>
      <c r="D10" s="74">
        <f>3870</f>
        <v>3870</v>
      </c>
      <c r="E10" s="75" t="s">
        <v>377</v>
      </c>
      <c r="F10" s="76">
        <v>58650</v>
      </c>
      <c r="G10" s="76"/>
      <c r="H10" s="77" t="str">
        <f>VLOOKUP($D10,Sheet2!$A$6:$C$886,3,FALSE)</f>
        <v>Inter-Agency Transfer</v>
      </c>
      <c r="I10" s="80" t="s">
        <v>1532</v>
      </c>
      <c r="J10" s="80" t="s">
        <v>1532</v>
      </c>
    </row>
    <row r="11" spans="1:10" ht="31.5" outlineLevel="3" x14ac:dyDescent="0.25">
      <c r="A11" s="74">
        <f>4713</f>
        <v>4713</v>
      </c>
      <c r="B11" s="74" t="str">
        <f>VLOOKUP($A11,Sheet1!$A$2:$C$618,3,FALSE)</f>
        <v>651</v>
      </c>
      <c r="C11" s="75" t="s">
        <v>376</v>
      </c>
      <c r="D11" s="74">
        <f>3871</f>
        <v>3871</v>
      </c>
      <c r="E11" s="75" t="s">
        <v>378</v>
      </c>
      <c r="F11" s="76">
        <v>10859</v>
      </c>
      <c r="G11" s="76"/>
      <c r="H11" s="77" t="str">
        <f>VLOOKUP($D11,Sheet2!$A$6:$C$886,3,FALSE)</f>
        <v>Inter-Agency Transfer</v>
      </c>
      <c r="I11" s="80" t="s">
        <v>1532</v>
      </c>
      <c r="J11" s="80" t="s">
        <v>1532</v>
      </c>
    </row>
    <row r="12" spans="1:10" outlineLevel="3" x14ac:dyDescent="0.25">
      <c r="A12" s="74">
        <f>4713</f>
        <v>4713</v>
      </c>
      <c r="B12" s="74" t="str">
        <f>VLOOKUP($A12,Sheet1!$A$2:$C$618,3,FALSE)</f>
        <v>651</v>
      </c>
      <c r="C12" s="75" t="s">
        <v>376</v>
      </c>
      <c r="D12" s="74">
        <f>4003</f>
        <v>4003</v>
      </c>
      <c r="E12" s="75" t="s">
        <v>379</v>
      </c>
      <c r="F12" s="76">
        <v>14835</v>
      </c>
      <c r="G12" s="76"/>
      <c r="H12" s="77" t="str">
        <f>VLOOKUP($D12,Sheet2!$A$6:$C$886,3,FALSE)</f>
        <v>Other Funds</v>
      </c>
      <c r="I12" s="80" t="s">
        <v>1532</v>
      </c>
      <c r="J12" s="80" t="s">
        <v>1532</v>
      </c>
    </row>
    <row r="13" spans="1:10" outlineLevel="3" x14ac:dyDescent="0.25">
      <c r="A13" s="74">
        <f>4713</f>
        <v>4713</v>
      </c>
      <c r="B13" s="74" t="str">
        <f>VLOOKUP($A13,Sheet1!$A$2:$C$618,3,FALSE)</f>
        <v>651</v>
      </c>
      <c r="C13" s="75" t="s">
        <v>376</v>
      </c>
      <c r="D13" s="74">
        <f>4040</f>
        <v>4040</v>
      </c>
      <c r="E13" s="75" t="s">
        <v>380</v>
      </c>
      <c r="F13" s="76">
        <v>483</v>
      </c>
      <c r="G13" s="76"/>
      <c r="H13" s="77" t="str">
        <f>VLOOKUP($D13,Sheet2!$A$6:$C$886,3,FALSE)</f>
        <v>Other Funds</v>
      </c>
      <c r="I13" s="80" t="s">
        <v>1532</v>
      </c>
      <c r="J13" s="80" t="s">
        <v>1532</v>
      </c>
    </row>
    <row r="14" spans="1:10" outlineLevel="3" x14ac:dyDescent="0.25">
      <c r="A14" s="74">
        <f>4713</f>
        <v>4713</v>
      </c>
      <c r="B14" s="74" t="str">
        <f>VLOOKUP($A14,Sheet1!$A$2:$C$618,3,FALSE)</f>
        <v>651</v>
      </c>
      <c r="C14" s="75" t="s">
        <v>376</v>
      </c>
      <c r="D14" s="74">
        <f>4200</f>
        <v>4200</v>
      </c>
      <c r="E14" s="75" t="s">
        <v>97</v>
      </c>
      <c r="F14" s="76">
        <v>121887</v>
      </c>
      <c r="G14" s="76"/>
      <c r="H14" s="77" t="str">
        <f>VLOOKUP($D14,Sheet2!$A$6:$C$886,3,FALSE)</f>
        <v>Other Funds</v>
      </c>
      <c r="I14" s="80" t="s">
        <v>1532</v>
      </c>
      <c r="J14" s="80" t="s">
        <v>1532</v>
      </c>
    </row>
    <row r="15" spans="1:10" ht="31.5" outlineLevel="3" x14ac:dyDescent="0.25">
      <c r="A15" s="74">
        <f>4713</f>
        <v>4713</v>
      </c>
      <c r="B15" s="74" t="str">
        <f>VLOOKUP($A15,Sheet1!$A$2:$C$618,3,FALSE)</f>
        <v>651</v>
      </c>
      <c r="C15" s="75" t="s">
        <v>376</v>
      </c>
      <c r="D15" s="74">
        <f>4202</f>
        <v>4202</v>
      </c>
      <c r="E15" s="75" t="s">
        <v>372</v>
      </c>
      <c r="F15" s="76">
        <v>1719409</v>
      </c>
      <c r="G15" s="76"/>
      <c r="H15" s="77" t="str">
        <f>VLOOKUP($D15,Sheet2!$A$6:$C$886,3,FALSE)</f>
        <v>Other Funds</v>
      </c>
      <c r="I15" s="80" t="s">
        <v>1532</v>
      </c>
      <c r="J15" s="80" t="s">
        <v>1532</v>
      </c>
    </row>
    <row r="16" spans="1:10" ht="31.5" outlineLevel="3" x14ac:dyDescent="0.25">
      <c r="A16" s="74">
        <f>4713</f>
        <v>4713</v>
      </c>
      <c r="B16" s="74" t="str">
        <f>VLOOKUP($A16,Sheet1!$A$2:$C$618,3,FALSE)</f>
        <v>651</v>
      </c>
      <c r="C16" s="75" t="s">
        <v>376</v>
      </c>
      <c r="D16" s="74">
        <f>4203</f>
        <v>4203</v>
      </c>
      <c r="E16" s="75" t="s">
        <v>286</v>
      </c>
      <c r="F16" s="76">
        <v>13484</v>
      </c>
      <c r="G16" s="76"/>
      <c r="H16" s="77" t="str">
        <f>VLOOKUP($D16,Sheet2!$A$6:$C$886,3,FALSE)</f>
        <v>Other Funds</v>
      </c>
      <c r="I16" s="80" t="s">
        <v>1532</v>
      </c>
      <c r="J16" s="80" t="s">
        <v>1532</v>
      </c>
    </row>
    <row r="17" spans="1:10" outlineLevel="3" x14ac:dyDescent="0.25">
      <c r="A17" s="74">
        <f>4713</f>
        <v>4713</v>
      </c>
      <c r="B17" s="74" t="str">
        <f>VLOOKUP($A17,Sheet1!$A$2:$C$618,3,FALSE)</f>
        <v>651</v>
      </c>
      <c r="C17" s="75" t="s">
        <v>376</v>
      </c>
      <c r="D17" s="74">
        <f>4205</f>
        <v>4205</v>
      </c>
      <c r="E17" s="75" t="s">
        <v>253</v>
      </c>
      <c r="F17" s="76">
        <v>1000</v>
      </c>
      <c r="G17" s="76"/>
      <c r="H17" s="77" t="str">
        <f>VLOOKUP($D17,Sheet2!$A$6:$C$886,3,FALSE)</f>
        <v>Other Funds</v>
      </c>
      <c r="I17" s="80" t="s">
        <v>1532</v>
      </c>
      <c r="J17" s="80" t="s">
        <v>1532</v>
      </c>
    </row>
    <row r="18" spans="1:10" outlineLevel="3" x14ac:dyDescent="0.25">
      <c r="A18" s="74">
        <f>4713</f>
        <v>4713</v>
      </c>
      <c r="B18" s="74" t="str">
        <f>VLOOKUP($A18,Sheet1!$A$2:$C$618,3,FALSE)</f>
        <v>651</v>
      </c>
      <c r="C18" s="75" t="s">
        <v>376</v>
      </c>
      <c r="D18" s="74">
        <f>4211</f>
        <v>4211</v>
      </c>
      <c r="E18" s="75" t="s">
        <v>381</v>
      </c>
      <c r="F18" s="76">
        <v>100053</v>
      </c>
      <c r="G18" s="76"/>
      <c r="H18" s="77" t="str">
        <f>VLOOKUP($D18,Sheet2!$A$6:$C$886,3,FALSE)</f>
        <v>Other Funds</v>
      </c>
      <c r="I18" s="80" t="s">
        <v>1532</v>
      </c>
      <c r="J18" s="80" t="s">
        <v>1532</v>
      </c>
    </row>
    <row r="19" spans="1:10" outlineLevel="3" x14ac:dyDescent="0.25">
      <c r="A19" s="74">
        <f>4713</f>
        <v>4713</v>
      </c>
      <c r="B19" s="74" t="str">
        <f>VLOOKUP($A19,Sheet1!$A$2:$C$618,3,FALSE)</f>
        <v>651</v>
      </c>
      <c r="C19" s="75" t="s">
        <v>376</v>
      </c>
      <c r="D19" s="74">
        <f>4213</f>
        <v>4213</v>
      </c>
      <c r="E19" s="75" t="s">
        <v>287</v>
      </c>
      <c r="F19" s="76">
        <v>9128</v>
      </c>
      <c r="G19" s="76"/>
      <c r="H19" s="77" t="str">
        <f>VLOOKUP($D19,Sheet2!$A$6:$C$886,3,FALSE)</f>
        <v>Other Funds</v>
      </c>
      <c r="I19" s="80" t="s">
        <v>1532</v>
      </c>
      <c r="J19" s="80" t="s">
        <v>1532</v>
      </c>
    </row>
    <row r="20" spans="1:10" ht="31.5" outlineLevel="3" x14ac:dyDescent="0.25">
      <c r="A20" s="74">
        <f>4713</f>
        <v>4713</v>
      </c>
      <c r="B20" s="74" t="str">
        <f>VLOOKUP($A20,Sheet1!$A$2:$C$618,3,FALSE)</f>
        <v>651</v>
      </c>
      <c r="C20" s="75" t="s">
        <v>376</v>
      </c>
      <c r="D20" s="74">
        <f>4214</f>
        <v>4214</v>
      </c>
      <c r="E20" s="75" t="s">
        <v>288</v>
      </c>
      <c r="F20" s="76">
        <v>2875</v>
      </c>
      <c r="G20" s="76"/>
      <c r="H20" s="77" t="str">
        <f>VLOOKUP($D20,Sheet2!$A$6:$C$886,3,FALSE)</f>
        <v>Other Funds</v>
      </c>
      <c r="I20" s="80" t="s">
        <v>1532</v>
      </c>
      <c r="J20" s="80" t="s">
        <v>1532</v>
      </c>
    </row>
    <row r="21" spans="1:10" ht="31.5" outlineLevel="3" x14ac:dyDescent="0.25">
      <c r="A21" s="74">
        <f>4713</f>
        <v>4713</v>
      </c>
      <c r="B21" s="74" t="str">
        <f>VLOOKUP($A21,Sheet1!$A$2:$C$618,3,FALSE)</f>
        <v>651</v>
      </c>
      <c r="C21" s="75" t="s">
        <v>376</v>
      </c>
      <c r="D21" s="74">
        <f>4354</f>
        <v>4354</v>
      </c>
      <c r="E21" s="75" t="s">
        <v>382</v>
      </c>
      <c r="F21" s="76">
        <v>11185</v>
      </c>
      <c r="G21" s="76"/>
      <c r="H21" s="77" t="str">
        <f>VLOOKUP($D21,Sheet2!$A$6:$C$886,3,FALSE)</f>
        <v>Inter-Agency Transfer</v>
      </c>
      <c r="I21" s="80" t="s">
        <v>1532</v>
      </c>
      <c r="J21" s="80" t="s">
        <v>1532</v>
      </c>
    </row>
    <row r="22" spans="1:10" ht="31.5" outlineLevel="3" x14ac:dyDescent="0.25">
      <c r="A22" s="74">
        <f>4713</f>
        <v>4713</v>
      </c>
      <c r="B22" s="74" t="str">
        <f>VLOOKUP($A22,Sheet1!$A$2:$C$618,3,FALSE)</f>
        <v>651</v>
      </c>
      <c r="C22" s="75" t="s">
        <v>376</v>
      </c>
      <c r="D22" s="74">
        <f>4355</f>
        <v>4355</v>
      </c>
      <c r="E22" s="75" t="s">
        <v>383</v>
      </c>
      <c r="F22" s="76">
        <v>10566</v>
      </c>
      <c r="G22" s="76"/>
      <c r="H22" s="77" t="str">
        <f>VLOOKUP($D22,Sheet2!$A$6:$C$886,3,FALSE)</f>
        <v>Other Funds</v>
      </c>
      <c r="I22" s="80" t="s">
        <v>1532</v>
      </c>
      <c r="J22" s="80" t="s">
        <v>1532</v>
      </c>
    </row>
    <row r="23" spans="1:10" ht="31.5" outlineLevel="3" x14ac:dyDescent="0.25">
      <c r="A23" s="74">
        <f>4713</f>
        <v>4713</v>
      </c>
      <c r="B23" s="74" t="str">
        <f>VLOOKUP($A23,Sheet1!$A$2:$C$618,3,FALSE)</f>
        <v>651</v>
      </c>
      <c r="C23" s="75" t="s">
        <v>376</v>
      </c>
      <c r="D23" s="74">
        <f>4654</f>
        <v>4654</v>
      </c>
      <c r="E23" s="75" t="s">
        <v>57</v>
      </c>
      <c r="F23" s="76">
        <v>49440</v>
      </c>
      <c r="G23" s="76"/>
      <c r="H23" s="77" t="str">
        <f>VLOOKUP($D23,Sheet2!$A$6:$C$886,3,FALSE)</f>
        <v>IF</v>
      </c>
      <c r="I23" s="80" t="s">
        <v>1532</v>
      </c>
      <c r="J23" s="80" t="s">
        <v>1532</v>
      </c>
    </row>
    <row r="24" spans="1:10" ht="31.5" outlineLevel="3" x14ac:dyDescent="0.25">
      <c r="A24" s="74">
        <f>4713</f>
        <v>4713</v>
      </c>
      <c r="B24" s="74" t="str">
        <f>VLOOKUP($A24,Sheet1!$A$2:$C$618,3,FALSE)</f>
        <v>651</v>
      </c>
      <c r="C24" s="75" t="s">
        <v>376</v>
      </c>
      <c r="D24" s="74">
        <f>4669</f>
        <v>4669</v>
      </c>
      <c r="E24" s="75" t="s">
        <v>54</v>
      </c>
      <c r="F24" s="76">
        <v>226863</v>
      </c>
      <c r="G24" s="76"/>
      <c r="H24" s="77" t="str">
        <f>VLOOKUP($D24,Sheet2!$A$6:$C$886,3,FALSE)</f>
        <v>Inter-Agency Transfer</v>
      </c>
      <c r="I24" s="80" t="s">
        <v>1532</v>
      </c>
      <c r="J24" s="80" t="s">
        <v>1532</v>
      </c>
    </row>
    <row r="25" spans="1:10" ht="31.5" outlineLevel="3" x14ac:dyDescent="0.25">
      <c r="A25" s="74">
        <f>4713</f>
        <v>4713</v>
      </c>
      <c r="B25" s="74" t="str">
        <f>VLOOKUP($A25,Sheet1!$A$2:$C$618,3,FALSE)</f>
        <v>651</v>
      </c>
      <c r="C25" s="75" t="s">
        <v>376</v>
      </c>
      <c r="D25" s="74">
        <f>4704</f>
        <v>4704</v>
      </c>
      <c r="E25" s="75" t="s">
        <v>384</v>
      </c>
      <c r="F25" s="76">
        <v>546157</v>
      </c>
      <c r="G25" s="76"/>
      <c r="H25" s="77" t="str">
        <f>VLOOKUP($D25,Sheet2!$A$6:$C$886,3,FALSE)</f>
        <v>Inter-Agency Transfer</v>
      </c>
      <c r="I25" s="80" t="s">
        <v>1532</v>
      </c>
      <c r="J25" s="80" t="s">
        <v>1532</v>
      </c>
    </row>
    <row r="26" spans="1:10" ht="31.5" outlineLevel="3" x14ac:dyDescent="0.25">
      <c r="A26" s="74">
        <f>4713</f>
        <v>4713</v>
      </c>
      <c r="B26" s="74" t="str">
        <f>VLOOKUP($A26,Sheet1!$A$2:$C$618,3,FALSE)</f>
        <v>651</v>
      </c>
      <c r="C26" s="75" t="s">
        <v>376</v>
      </c>
      <c r="D26" s="74">
        <f>4725</f>
        <v>4725</v>
      </c>
      <c r="E26" s="75" t="s">
        <v>189</v>
      </c>
      <c r="F26" s="76">
        <v>22692</v>
      </c>
      <c r="G26" s="76"/>
      <c r="H26" s="77" t="str">
        <f>VLOOKUP($D26,Sheet2!$A$6:$C$886,3,FALSE)</f>
        <v>Inter-Agency Transfer</v>
      </c>
      <c r="I26" s="80" t="s">
        <v>1532</v>
      </c>
      <c r="J26" s="80" t="s">
        <v>1532</v>
      </c>
    </row>
    <row r="27" spans="1:10" ht="31.5" outlineLevel="3" x14ac:dyDescent="0.25">
      <c r="A27" s="74">
        <f>4713</f>
        <v>4713</v>
      </c>
      <c r="B27" s="74" t="str">
        <f>VLOOKUP($A27,Sheet1!$A$2:$C$618,3,FALSE)</f>
        <v>651</v>
      </c>
      <c r="C27" s="75" t="s">
        <v>376</v>
      </c>
      <c r="D27" s="74">
        <f>4763</f>
        <v>4763</v>
      </c>
      <c r="E27" s="75" t="s">
        <v>385</v>
      </c>
      <c r="F27" s="76">
        <v>447911</v>
      </c>
      <c r="G27" s="76"/>
      <c r="H27" s="77" t="str">
        <f>VLOOKUP($D27,Sheet2!$A$6:$C$886,3,FALSE)</f>
        <v>Inter-Agency Transfer</v>
      </c>
      <c r="I27" s="80" t="s">
        <v>1532</v>
      </c>
      <c r="J27" s="80" t="s">
        <v>1532</v>
      </c>
    </row>
    <row r="28" spans="1:10" ht="31.5" outlineLevel="3" x14ac:dyDescent="0.25">
      <c r="A28" s="74">
        <f>4713</f>
        <v>4713</v>
      </c>
      <c r="B28" s="74" t="str">
        <f>VLOOKUP($A28,Sheet1!$A$2:$C$618,3,FALSE)</f>
        <v>651</v>
      </c>
      <c r="C28" s="75" t="s">
        <v>376</v>
      </c>
      <c r="D28" s="74">
        <f>4764</f>
        <v>4764</v>
      </c>
      <c r="E28" s="75" t="s">
        <v>386</v>
      </c>
      <c r="F28" s="76">
        <v>10979</v>
      </c>
      <c r="G28" s="76"/>
      <c r="H28" s="77" t="str">
        <f>VLOOKUP($D28,Sheet2!$A$6:$C$886,3,FALSE)</f>
        <v>Inter-Agency Transfer</v>
      </c>
      <c r="I28" s="80" t="s">
        <v>1532</v>
      </c>
      <c r="J28" s="80" t="s">
        <v>1532</v>
      </c>
    </row>
    <row r="29" spans="1:10" ht="31.5" outlineLevel="3" x14ac:dyDescent="0.25">
      <c r="A29" s="74">
        <f>4713</f>
        <v>4713</v>
      </c>
      <c r="B29" s="74" t="str">
        <f>VLOOKUP($A29,Sheet1!$A$2:$C$618,3,FALSE)</f>
        <v>651</v>
      </c>
      <c r="C29" s="75" t="s">
        <v>376</v>
      </c>
      <c r="D29" s="74">
        <f>4765</f>
        <v>4765</v>
      </c>
      <c r="E29" s="75" t="s">
        <v>387</v>
      </c>
      <c r="F29" s="76">
        <v>25171</v>
      </c>
      <c r="G29" s="76"/>
      <c r="H29" s="77" t="str">
        <f>VLOOKUP($D29,Sheet2!$A$6:$C$886,3,FALSE)</f>
        <v>Inter-Agency Transfer</v>
      </c>
      <c r="I29" s="80" t="s">
        <v>1532</v>
      </c>
      <c r="J29" s="80" t="s">
        <v>1532</v>
      </c>
    </row>
    <row r="30" spans="1:10" ht="31.5" outlineLevel="3" x14ac:dyDescent="0.25">
      <c r="A30" s="74">
        <f>4713</f>
        <v>4713</v>
      </c>
      <c r="B30" s="74" t="str">
        <f>VLOOKUP($A30,Sheet1!$A$2:$C$618,3,FALSE)</f>
        <v>651</v>
      </c>
      <c r="C30" s="75" t="s">
        <v>376</v>
      </c>
      <c r="D30" s="74">
        <f>4766</f>
        <v>4766</v>
      </c>
      <c r="E30" s="75" t="s">
        <v>388</v>
      </c>
      <c r="F30" s="76">
        <v>235629</v>
      </c>
      <c r="G30" s="76"/>
      <c r="H30" s="77" t="str">
        <f>VLOOKUP($D30,Sheet2!$A$6:$C$886,3,FALSE)</f>
        <v>Inter-Agency Transfer</v>
      </c>
      <c r="I30" s="80" t="s">
        <v>1532</v>
      </c>
      <c r="J30" s="80" t="s">
        <v>1532</v>
      </c>
    </row>
    <row r="31" spans="1:10" ht="31.5" outlineLevel="3" x14ac:dyDescent="0.25">
      <c r="A31" s="74">
        <f>4713</f>
        <v>4713</v>
      </c>
      <c r="B31" s="74" t="str">
        <f>VLOOKUP($A31,Sheet1!$A$2:$C$618,3,FALSE)</f>
        <v>651</v>
      </c>
      <c r="C31" s="75" t="s">
        <v>376</v>
      </c>
      <c r="D31" s="74">
        <f>4767</f>
        <v>4767</v>
      </c>
      <c r="E31" s="75" t="s">
        <v>370</v>
      </c>
      <c r="F31" s="76">
        <v>35360</v>
      </c>
      <c r="G31" s="76"/>
      <c r="H31" s="77" t="str">
        <f>VLOOKUP($D31,Sheet2!$A$6:$C$886,3,FALSE)</f>
        <v>Inter-Agency Transfer</v>
      </c>
      <c r="I31" s="80" t="s">
        <v>1532</v>
      </c>
      <c r="J31" s="80" t="s">
        <v>1532</v>
      </c>
    </row>
    <row r="32" spans="1:10" outlineLevel="1" x14ac:dyDescent="0.25">
      <c r="B32" s="4" t="s">
        <v>1528</v>
      </c>
      <c r="F32" s="3">
        <f>SUBTOTAL(9,F4:F31)</f>
        <v>73682483</v>
      </c>
      <c r="H32" s="5"/>
    </row>
    <row r="33" spans="1:10" ht="31.5" outlineLevel="3" x14ac:dyDescent="0.25">
      <c r="A33" s="74">
        <f>4721</f>
        <v>4721</v>
      </c>
      <c r="B33" s="74" t="str">
        <f>VLOOKUP($A33,Sheet1!$A$2:$C$618,3,FALSE)</f>
        <v>651</v>
      </c>
      <c r="C33" s="75" t="s">
        <v>395</v>
      </c>
      <c r="D33" s="74">
        <f>3583</f>
        <v>3583</v>
      </c>
      <c r="E33" s="75" t="s">
        <v>396</v>
      </c>
      <c r="F33" s="76">
        <v>39798</v>
      </c>
      <c r="G33" s="76"/>
      <c r="H33" s="77" t="str">
        <f>VLOOKUP($D33,Sheet2!$A$6:$C$886,3,FALSE)</f>
        <v>Federal Funds</v>
      </c>
      <c r="I33" s="78">
        <v>1</v>
      </c>
      <c r="J33" s="79" t="s">
        <v>1531</v>
      </c>
    </row>
    <row r="34" spans="1:10" ht="31.5" outlineLevel="3" x14ac:dyDescent="0.25">
      <c r="A34" s="74">
        <f>4721</f>
        <v>4721</v>
      </c>
      <c r="B34" s="74" t="str">
        <f>VLOOKUP($A34,Sheet1!$A$2:$C$618,3,FALSE)</f>
        <v>651</v>
      </c>
      <c r="C34" s="75" t="s">
        <v>395</v>
      </c>
      <c r="D34" s="74">
        <f>3585</f>
        <v>3585</v>
      </c>
      <c r="E34" s="75" t="s">
        <v>397</v>
      </c>
      <c r="F34" s="76">
        <v>1335244</v>
      </c>
      <c r="G34" s="76"/>
      <c r="H34" s="77" t="str">
        <f>VLOOKUP($D34,Sheet2!$A$6:$C$886,3,FALSE)</f>
        <v>Federal Funds</v>
      </c>
      <c r="I34" s="80" t="s">
        <v>1532</v>
      </c>
      <c r="J34" s="80" t="s">
        <v>1532</v>
      </c>
    </row>
    <row r="35" spans="1:10" ht="31.5" outlineLevel="3" x14ac:dyDescent="0.25">
      <c r="A35" s="74">
        <f>4721</f>
        <v>4721</v>
      </c>
      <c r="B35" s="74" t="str">
        <f>VLOOKUP($A35,Sheet1!$A$2:$C$618,3,FALSE)</f>
        <v>651</v>
      </c>
      <c r="C35" s="75" t="s">
        <v>395</v>
      </c>
      <c r="D35" s="74">
        <f>3586</f>
        <v>3586</v>
      </c>
      <c r="E35" s="75" t="s">
        <v>398</v>
      </c>
      <c r="F35" s="76">
        <v>172159</v>
      </c>
      <c r="G35" s="76"/>
      <c r="H35" s="77" t="str">
        <f>VLOOKUP($D35,Sheet2!$A$6:$C$886,3,FALSE)</f>
        <v>Federal Funds</v>
      </c>
      <c r="I35" s="80" t="s">
        <v>1532</v>
      </c>
      <c r="J35" s="80" t="s">
        <v>1532</v>
      </c>
    </row>
    <row r="36" spans="1:10" ht="31.5" outlineLevel="3" x14ac:dyDescent="0.25">
      <c r="A36" s="74">
        <f>4721</f>
        <v>4721</v>
      </c>
      <c r="B36" s="74" t="str">
        <f>VLOOKUP($A36,Sheet1!$A$2:$C$618,3,FALSE)</f>
        <v>651</v>
      </c>
      <c r="C36" s="75" t="s">
        <v>395</v>
      </c>
      <c r="D36" s="74">
        <f>3588</f>
        <v>3588</v>
      </c>
      <c r="E36" s="75" t="s">
        <v>399</v>
      </c>
      <c r="F36" s="76">
        <v>9242</v>
      </c>
      <c r="G36" s="76"/>
      <c r="H36" s="77" t="str">
        <f>VLOOKUP($D36,Sheet2!$A$6:$C$886,3,FALSE)</f>
        <v>Federal Funds</v>
      </c>
      <c r="I36" s="80" t="s">
        <v>1532</v>
      </c>
      <c r="J36" s="80" t="s">
        <v>1532</v>
      </c>
    </row>
    <row r="37" spans="1:10" ht="31.5" outlineLevel="3" x14ac:dyDescent="0.25">
      <c r="A37" s="74">
        <f>4721</f>
        <v>4721</v>
      </c>
      <c r="B37" s="74" t="str">
        <f>VLOOKUP($A37,Sheet1!$A$2:$C$618,3,FALSE)</f>
        <v>651</v>
      </c>
      <c r="C37" s="75" t="s">
        <v>395</v>
      </c>
      <c r="D37" s="74">
        <f>3589</f>
        <v>3589</v>
      </c>
      <c r="E37" s="75" t="s">
        <v>400</v>
      </c>
      <c r="F37" s="76">
        <v>15914</v>
      </c>
      <c r="G37" s="76"/>
      <c r="H37" s="77" t="str">
        <f>VLOOKUP($D37,Sheet2!$A$6:$C$886,3,FALSE)</f>
        <v>Federal Funds</v>
      </c>
      <c r="I37" s="80" t="s">
        <v>1532</v>
      </c>
      <c r="J37" s="80" t="s">
        <v>1532</v>
      </c>
    </row>
    <row r="38" spans="1:10" hidden="1" outlineLevel="1" x14ac:dyDescent="0.25">
      <c r="B38" s="4" t="s">
        <v>1528</v>
      </c>
      <c r="F38" s="3">
        <f>SUBTOTAL(9,F33:F37)</f>
        <v>1572357</v>
      </c>
      <c r="H38" s="5"/>
    </row>
    <row r="39" spans="1:10" collapsed="1" x14ac:dyDescent="0.25"/>
  </sheetData>
  <sortState ref="A2:M3603">
    <sortCondition ref="B6:B2981"/>
    <sortCondition ref="A6:A2981"/>
  </sortState>
  <customSheetViews>
    <customSheetView guid="{01CFF5ED-A56F-4F1E-887A-C6E821BD280A}">
      <selection sqref="A1:XFD1048576"/>
      <rowBreaks count="225" manualBreakCount="225">
        <brk id="12" max="16383" man="1"/>
        <brk id="17" max="16383" man="1"/>
        <brk id="23" max="16383" man="1"/>
        <brk id="29" max="16383" man="1"/>
        <brk id="34" max="16383" man="1"/>
        <brk id="39" max="16383" man="1"/>
        <brk id="45" max="16383" man="1"/>
        <brk id="52" max="16383" man="1"/>
        <brk id="57" max="16383" man="1"/>
        <brk id="143" max="16383" man="1"/>
        <brk id="161" max="16383" man="1"/>
        <brk id="173" max="16383" man="1"/>
        <brk id="216" max="16383" man="1"/>
        <brk id="226" max="16383" man="1"/>
        <brk id="239" max="16383" man="1"/>
        <brk id="244" max="16383" man="1"/>
        <brk id="248" max="16383" man="1"/>
        <brk id="258" max="16383" man="1"/>
        <brk id="263" max="16383" man="1"/>
        <brk id="267" max="16383" man="1"/>
        <brk id="271" max="16383" man="1"/>
        <brk id="275" max="16383" man="1"/>
        <brk id="283" max="16383" man="1"/>
        <brk id="287" max="16383" man="1"/>
        <brk id="300" max="16383" man="1"/>
        <brk id="308" max="16383" man="1"/>
        <brk id="320" max="16383" man="1"/>
        <brk id="328" max="16383" man="1"/>
        <brk id="345" max="16383" man="1"/>
        <brk id="354" max="16383" man="1"/>
        <brk id="369" max="16383" man="1"/>
        <brk id="380" max="16383" man="1"/>
        <brk id="389" max="16383" man="1"/>
        <brk id="397" max="16383" man="1"/>
        <brk id="402" max="16383" man="1"/>
        <brk id="408" max="16383" man="1"/>
        <brk id="415" max="16383" man="1"/>
        <brk id="425" max="16383" man="1"/>
        <brk id="438" max="16383" man="1"/>
        <brk id="480" max="16383" man="1"/>
        <brk id="484" max="16383" man="1"/>
        <brk id="493" max="16383" man="1"/>
        <brk id="529" max="16383" man="1"/>
        <brk id="536" max="16383" man="1"/>
        <brk id="563" max="16383" man="1"/>
        <brk id="567" max="16383" man="1"/>
        <brk id="571" max="16383" man="1"/>
        <brk id="579" max="16383" man="1"/>
        <brk id="588" max="16383" man="1"/>
        <brk id="601" max="16383" man="1"/>
        <brk id="626" max="16383" man="1"/>
        <brk id="639" max="16383" man="1"/>
        <brk id="649" max="16383" man="1"/>
        <brk id="662" max="16383" man="1"/>
        <brk id="675" max="16383" man="1"/>
        <brk id="679" max="16383" man="1"/>
        <brk id="699" max="16383" man="1"/>
        <brk id="706" max="16383" man="1"/>
        <brk id="713" max="16383" man="1"/>
        <brk id="747" max="16383" man="1"/>
        <brk id="760" max="16383" man="1"/>
        <brk id="766" max="16383" man="1"/>
        <brk id="796" max="16383" man="1"/>
        <brk id="808" max="16383" man="1"/>
        <brk id="828" max="16383" man="1"/>
        <brk id="855" max="16383" man="1"/>
        <brk id="863" max="16383" man="1"/>
        <brk id="874" max="16383" man="1"/>
        <brk id="887" max="16383" man="1"/>
        <brk id="938" max="16383" man="1"/>
        <brk id="944" max="16383" man="1"/>
        <brk id="951" max="16383" man="1"/>
        <brk id="962" max="16383" man="1"/>
        <brk id="965" max="16383" man="1"/>
        <brk id="975" max="16383" man="1"/>
        <brk id="997" max="16383" man="1"/>
        <brk id="1002" max="16383" man="1"/>
        <brk id="1016" max="16383" man="1"/>
        <brk id="1066" max="16383" man="1"/>
        <brk id="1070" max="16383" man="1"/>
        <brk id="1116" max="16383" man="1"/>
        <brk id="1128" max="16383" man="1"/>
        <brk id="1131" max="16383" man="1"/>
        <brk id="1180" max="16383" man="1"/>
        <brk id="1185" max="16383" man="1"/>
        <brk id="1193" max="16383" man="1"/>
        <brk id="1222" max="16383" man="1"/>
        <brk id="1233" max="16383" man="1"/>
        <brk id="1238" max="16383" man="1"/>
        <brk id="1241" max="16383" man="1"/>
        <brk id="1282" max="16383" man="1"/>
        <brk id="1317" max="16383" man="1"/>
        <brk id="1330" max="16383" man="1"/>
        <brk id="1357" max="16383" man="1"/>
        <brk id="1369" max="16383" man="1"/>
        <brk id="1375" max="16383" man="1"/>
        <brk id="1386" max="16383" man="1"/>
        <brk id="1440" max="16383" man="1"/>
        <brk id="1448" max="16383" man="1"/>
        <brk id="1458" max="16383" man="1"/>
        <brk id="1467" max="16383" man="1"/>
        <brk id="1478" max="16383" man="1"/>
        <brk id="1490" max="16383" man="1"/>
        <brk id="1512" max="16383" man="1"/>
        <brk id="1525" max="16383" man="1"/>
        <brk id="1628" max="16383" man="1"/>
        <brk id="1631" max="16383" man="1"/>
        <brk id="1674" max="16383" man="1"/>
        <brk id="1699" max="16383" man="1"/>
        <brk id="1715" max="16383" man="1"/>
        <brk id="1736" max="16383" man="1"/>
        <brk id="1746" max="16383" man="1"/>
        <brk id="1763" max="16383" man="1"/>
        <brk id="1769" max="16383" man="1"/>
        <brk id="1782" max="16383" man="1"/>
        <brk id="1790" max="16383" man="1"/>
        <brk id="1800" max="16383" man="1"/>
        <brk id="1817" max="16383" man="1"/>
        <brk id="1822" max="16383" man="1"/>
        <brk id="1833" max="16383" man="1"/>
        <brk id="1836" max="16383" man="1"/>
        <brk id="1843" max="16383" man="1"/>
        <brk id="1860" max="16383" man="1"/>
        <brk id="1876" max="16383" man="1"/>
        <brk id="1881" max="16383" man="1"/>
        <brk id="1892" max="16383" man="1"/>
        <brk id="1919" max="16383" man="1"/>
        <brk id="1922" max="16383" man="1"/>
        <brk id="1945" max="16383" man="1"/>
        <brk id="1957" max="16383" man="1"/>
        <brk id="1968" max="16383" man="1"/>
        <brk id="1983" max="16383" man="1"/>
        <brk id="1999" max="16383" man="1"/>
        <brk id="2019" max="16383" man="1"/>
        <brk id="2058" max="16383" man="1"/>
        <brk id="2184" max="16383" man="1"/>
        <brk id="2197" max="16383" man="1"/>
        <brk id="2203" max="16383" man="1"/>
        <brk id="2218" max="16383" man="1"/>
        <brk id="2295" max="16383" man="1"/>
        <brk id="2304" max="16383" man="1"/>
        <brk id="2310" max="16383" man="1"/>
        <brk id="2314" max="16383" man="1"/>
        <brk id="2319" max="16383" man="1"/>
        <brk id="2340" max="16383" man="1"/>
        <brk id="2356" max="16383" man="1"/>
        <brk id="2370" max="16383" man="1"/>
        <brk id="2379" max="16383" man="1"/>
        <brk id="2385" max="16383" man="1"/>
        <brk id="2397" max="16383" man="1"/>
        <brk id="2401" max="16383" man="1"/>
        <brk id="2426" max="16383" man="1"/>
        <brk id="2450" max="16383" man="1"/>
        <brk id="2478" max="16383" man="1"/>
        <brk id="2502" max="16383" man="1"/>
        <brk id="2507" max="16383" man="1"/>
        <brk id="2511" max="16383" man="1"/>
        <brk id="2529" max="16383" man="1"/>
        <brk id="2543" max="16383" man="1"/>
        <brk id="2565" max="16383" man="1"/>
        <brk id="2574" max="16383" man="1"/>
        <brk id="2597" max="16383" man="1"/>
        <brk id="2606" max="16383" man="1"/>
        <brk id="2623" max="16383" man="1"/>
        <brk id="2631" max="16383" man="1"/>
        <brk id="2638" max="16383" man="1"/>
        <brk id="2644" max="16383" man="1"/>
        <brk id="2649" max="16383" man="1"/>
        <brk id="2677" max="16383" man="1"/>
        <brk id="2681" max="16383" man="1"/>
        <brk id="2693" max="16383" man="1"/>
        <brk id="2707" max="16383" man="1"/>
        <brk id="2763" max="16383" man="1"/>
        <brk id="2769" max="16383" man="1"/>
        <brk id="2784" max="16383" man="1"/>
        <brk id="2793" max="16383" man="1"/>
        <brk id="2811" max="16383" man="1"/>
        <brk id="2823" max="16383" man="1"/>
        <brk id="2828" max="16383" man="1"/>
        <brk id="2982" max="16383" man="1"/>
        <brk id="2994" max="16383" man="1"/>
        <brk id="3022" max="16383" man="1"/>
        <brk id="3030" max="16383" man="1"/>
        <brk id="3038" max="16383" man="1"/>
        <brk id="3081" max="16383" man="1"/>
        <brk id="3087" max="16383" man="1"/>
        <brk id="3135" max="16383" man="1"/>
        <brk id="3155" max="16383" man="1"/>
        <brk id="3158" max="16383" man="1"/>
        <brk id="3167" max="16383" man="1"/>
        <brk id="3175" max="16383" man="1"/>
        <brk id="3185" max="16383" man="1"/>
        <brk id="3192" max="16383" man="1"/>
        <brk id="3200" max="16383" man="1"/>
        <brk id="3212" max="16383" man="1"/>
        <brk id="3239" max="16383" man="1"/>
        <brk id="3242" max="16383" man="1"/>
        <brk id="3248" max="16383" man="1"/>
        <brk id="3256" max="16383" man="1"/>
        <brk id="3259" max="16383" man="1"/>
        <brk id="3265" max="16383" man="1"/>
        <brk id="3278" max="16383" man="1"/>
        <brk id="3298" max="16383" man="1"/>
        <brk id="3313" max="16383" man="1"/>
        <brk id="3343" max="16383" man="1"/>
        <brk id="3378" max="16383" man="1"/>
        <brk id="3385" max="16383" man="1"/>
        <brk id="3392" max="16383" man="1"/>
        <brk id="3397" max="16383" man="1"/>
        <brk id="3408" max="16383" man="1"/>
        <brk id="3419" max="16383" man="1"/>
        <brk id="3425" max="16383" man="1"/>
        <brk id="3438" max="16383" man="1"/>
        <brk id="3443" max="16383" man="1"/>
        <brk id="3447" max="16383" man="1"/>
        <brk id="3486" max="16383" man="1"/>
        <brk id="3519" max="16383" man="1"/>
        <brk id="3526" max="16383" man="1"/>
        <brk id="3530" max="16383" man="1"/>
        <brk id="3542" max="16383" man="1"/>
        <brk id="3549" max="16383" man="1"/>
        <brk id="3575" max="16383" man="1"/>
        <brk id="3582" max="16383" man="1"/>
        <brk id="3598" max="16383" man="1"/>
        <brk id="3603" max="16383" man="1"/>
      </rowBreaks>
      <pageMargins left="0" right="0" top="0.75" bottom="0.5" header="0.25" footer="0.3"/>
      <printOptions horizontalCentered="1"/>
      <pageSetup scale="66" orientation="landscape" r:id="rId1"/>
      <headerFooter>
        <oddHeader>&amp;C&amp;"Times New Roman,Bold"&amp;18FY2016 Revenue Actuals
Used to Distribute Bank of America Rebate</oddHeader>
      </headerFooter>
    </customSheetView>
    <customSheetView guid="{24F6C792-739F-4B03-AA7C-B8D5FCED18B7}" showPageBreaks="1" topLeftCell="A2558">
      <selection activeCell="I2566" sqref="I2566"/>
      <rowBreaks count="225" manualBreakCount="225">
        <brk id="12" max="16383" man="1"/>
        <brk id="17" max="16383" man="1"/>
        <brk id="23" max="16383" man="1"/>
        <brk id="29" max="16383" man="1"/>
        <brk id="34" max="16383" man="1"/>
        <brk id="39" max="16383" man="1"/>
        <brk id="45" max="16383" man="1"/>
        <brk id="52" max="16383" man="1"/>
        <brk id="57" max="16383" man="1"/>
        <brk id="143" max="16383" man="1"/>
        <brk id="161" max="16383" man="1"/>
        <brk id="173" max="16383" man="1"/>
        <brk id="216" max="16383" man="1"/>
        <brk id="226" max="16383" man="1"/>
        <brk id="239" max="16383" man="1"/>
        <brk id="244" max="16383" man="1"/>
        <brk id="248" max="16383" man="1"/>
        <brk id="258" max="16383" man="1"/>
        <brk id="263" max="16383" man="1"/>
        <brk id="267" max="16383" man="1"/>
        <brk id="271" max="16383" man="1"/>
        <brk id="275" max="16383" man="1"/>
        <brk id="283" max="16383" man="1"/>
        <brk id="287" max="16383" man="1"/>
        <brk id="300" max="16383" man="1"/>
        <brk id="308" max="16383" man="1"/>
        <brk id="320" max="16383" man="1"/>
        <brk id="328" max="16383" man="1"/>
        <brk id="345" max="16383" man="1"/>
        <brk id="354" max="16383" man="1"/>
        <brk id="369" max="16383" man="1"/>
        <brk id="380" max="16383" man="1"/>
        <brk id="389" max="16383" man="1"/>
        <brk id="397" max="16383" man="1"/>
        <brk id="402" max="16383" man="1"/>
        <brk id="408" max="16383" man="1"/>
        <brk id="415" max="16383" man="1"/>
        <brk id="425" max="16383" man="1"/>
        <brk id="438" max="16383" man="1"/>
        <brk id="480" max="16383" man="1"/>
        <brk id="484" max="16383" man="1"/>
        <brk id="493" max="16383" man="1"/>
        <brk id="529" max="16383" man="1"/>
        <brk id="536" max="16383" man="1"/>
        <brk id="563" max="16383" man="1"/>
        <brk id="567" max="16383" man="1"/>
        <brk id="571" max="16383" man="1"/>
        <brk id="579" max="16383" man="1"/>
        <brk id="588" max="16383" man="1"/>
        <brk id="601" max="16383" man="1"/>
        <brk id="626" max="16383" man="1"/>
        <brk id="639" max="16383" man="1"/>
        <brk id="649" max="16383" man="1"/>
        <brk id="662" max="16383" man="1"/>
        <brk id="675" max="16383" man="1"/>
        <brk id="679" max="16383" man="1"/>
        <brk id="699" max="16383" man="1"/>
        <brk id="706" max="16383" man="1"/>
        <brk id="713" max="16383" man="1"/>
        <brk id="747" max="16383" man="1"/>
        <brk id="760" max="16383" man="1"/>
        <brk id="766" max="16383" man="1"/>
        <brk id="796" max="16383" man="1"/>
        <brk id="808" max="16383" man="1"/>
        <brk id="828" max="16383" man="1"/>
        <brk id="855" max="16383" man="1"/>
        <brk id="863" max="16383" man="1"/>
        <brk id="874" max="16383" man="1"/>
        <brk id="887" max="16383" man="1"/>
        <brk id="938" max="16383" man="1"/>
        <brk id="944" max="16383" man="1"/>
        <brk id="951" max="16383" man="1"/>
        <brk id="962" max="16383" man="1"/>
        <brk id="965" max="16383" man="1"/>
        <brk id="975" max="16383" man="1"/>
        <brk id="997" max="16383" man="1"/>
        <brk id="1002" max="16383" man="1"/>
        <brk id="1016" max="16383" man="1"/>
        <brk id="1066" max="16383" man="1"/>
        <brk id="1070" max="16383" man="1"/>
        <brk id="1116" max="16383" man="1"/>
        <brk id="1128" max="16383" man="1"/>
        <brk id="1131" max="16383" man="1"/>
        <brk id="1180" max="16383" man="1"/>
        <brk id="1185" max="16383" man="1"/>
        <brk id="1193" max="16383" man="1"/>
        <brk id="1222" max="16383" man="1"/>
        <brk id="1233" max="16383" man="1"/>
        <brk id="1238" max="16383" man="1"/>
        <brk id="1241" max="16383" man="1"/>
        <brk id="1282" max="16383" man="1"/>
        <brk id="1317" max="16383" man="1"/>
        <brk id="1330" max="16383" man="1"/>
        <brk id="1357" max="16383" man="1"/>
        <brk id="1369" max="16383" man="1"/>
        <brk id="1375" max="16383" man="1"/>
        <brk id="1386" max="16383" man="1"/>
        <brk id="1440" max="16383" man="1"/>
        <brk id="1448" max="16383" man="1"/>
        <brk id="1458" max="16383" man="1"/>
        <brk id="1467" max="16383" man="1"/>
        <brk id="1478" max="16383" man="1"/>
        <brk id="1490" max="16383" man="1"/>
        <brk id="1512" max="16383" man="1"/>
        <brk id="1525" max="16383" man="1"/>
        <brk id="1628" max="16383" man="1"/>
        <brk id="1631" max="16383" man="1"/>
        <brk id="1674" max="16383" man="1"/>
        <brk id="1699" max="16383" man="1"/>
        <brk id="1715" max="16383" man="1"/>
        <brk id="1736" max="16383" man="1"/>
        <brk id="1746" max="16383" man="1"/>
        <brk id="1763" max="16383" man="1"/>
        <brk id="1769" max="16383" man="1"/>
        <brk id="1782" max="16383" man="1"/>
        <brk id="1790" max="16383" man="1"/>
        <brk id="1800" max="16383" man="1"/>
        <brk id="1817" max="16383" man="1"/>
        <brk id="1822" max="16383" man="1"/>
        <brk id="1833" max="16383" man="1"/>
        <brk id="1836" max="16383" man="1"/>
        <brk id="1843" max="16383" man="1"/>
        <brk id="1860" max="16383" man="1"/>
        <brk id="1876" max="16383" man="1"/>
        <brk id="1881" max="16383" man="1"/>
        <brk id="1892" max="16383" man="1"/>
        <brk id="1919" max="16383" man="1"/>
        <brk id="1922" max="16383" man="1"/>
        <brk id="1945" max="16383" man="1"/>
        <brk id="1957" max="16383" man="1"/>
        <brk id="1968" max="16383" man="1"/>
        <brk id="1983" max="16383" man="1"/>
        <brk id="1999" max="16383" man="1"/>
        <brk id="2019" max="16383" man="1"/>
        <brk id="2058" max="16383" man="1"/>
        <brk id="2184" max="16383" man="1"/>
        <brk id="2197" max="16383" man="1"/>
        <brk id="2203" max="16383" man="1"/>
        <brk id="2218" max="16383" man="1"/>
        <brk id="2295" max="16383" man="1"/>
        <brk id="2304" max="16383" man="1"/>
        <brk id="2310" max="16383" man="1"/>
        <brk id="2314" max="16383" man="1"/>
        <brk id="2319" max="16383" man="1"/>
        <brk id="2340" max="16383" man="1"/>
        <brk id="2356" max="16383" man="1"/>
        <brk id="2370" max="16383" man="1"/>
        <brk id="2379" max="16383" man="1"/>
        <brk id="2385" max="16383" man="1"/>
        <brk id="2397" max="16383" man="1"/>
        <brk id="2401" max="16383" man="1"/>
        <brk id="2426" max="16383" man="1"/>
        <brk id="2450" max="16383" man="1"/>
        <brk id="2478" max="16383" man="1"/>
        <brk id="2502" max="16383" man="1"/>
        <brk id="2507" max="16383" man="1"/>
        <brk id="2511" max="16383" man="1"/>
        <brk id="2529" max="16383" man="1"/>
        <brk id="2543" max="16383" man="1"/>
        <brk id="2565" max="16383" man="1"/>
        <brk id="2574" max="16383" man="1"/>
        <brk id="2597" max="16383" man="1"/>
        <brk id="2606" max="16383" man="1"/>
        <brk id="2623" max="16383" man="1"/>
        <brk id="2631" max="16383" man="1"/>
        <brk id="2638" max="16383" man="1"/>
        <brk id="2644" max="16383" man="1"/>
        <brk id="2649" max="16383" man="1"/>
        <brk id="2677" max="16383" man="1"/>
        <brk id="2681" max="16383" man="1"/>
        <brk id="2693" max="16383" man="1"/>
        <brk id="2707" max="16383" man="1"/>
        <brk id="2763" max="16383" man="1"/>
        <brk id="2769" max="16383" man="1"/>
        <brk id="2784" max="16383" man="1"/>
        <brk id="2793" max="16383" man="1"/>
        <brk id="2811" max="16383" man="1"/>
        <brk id="2823" max="16383" man="1"/>
        <brk id="2828" max="16383" man="1"/>
        <brk id="2982" max="16383" man="1"/>
        <brk id="2994" max="16383" man="1"/>
        <brk id="3022" max="16383" man="1"/>
        <brk id="3030" max="16383" man="1"/>
        <brk id="3038" max="16383" man="1"/>
        <brk id="3081" max="16383" man="1"/>
        <brk id="3087" max="16383" man="1"/>
        <brk id="3135" max="16383" man="1"/>
        <brk id="3155" max="16383" man="1"/>
        <brk id="3158" max="16383" man="1"/>
        <brk id="3167" max="16383" man="1"/>
        <brk id="3175" max="16383" man="1"/>
        <brk id="3185" max="16383" man="1"/>
        <brk id="3192" max="16383" man="1"/>
        <brk id="3200" max="16383" man="1"/>
        <brk id="3212" max="16383" man="1"/>
        <brk id="3239" max="16383" man="1"/>
        <brk id="3242" max="16383" man="1"/>
        <brk id="3248" max="16383" man="1"/>
        <brk id="3256" max="16383" man="1"/>
        <brk id="3259" max="16383" man="1"/>
        <brk id="3265" max="16383" man="1"/>
        <brk id="3278" max="16383" man="1"/>
        <brk id="3298" max="16383" man="1"/>
        <brk id="3313" max="16383" man="1"/>
        <brk id="3343" max="16383" man="1"/>
        <brk id="3378" max="16383" man="1"/>
        <brk id="3385" max="16383" man="1"/>
        <brk id="3392" max="16383" man="1"/>
        <brk id="3397" max="16383" man="1"/>
        <brk id="3408" max="16383" man="1"/>
        <brk id="3419" max="16383" man="1"/>
        <brk id="3425" max="16383" man="1"/>
        <brk id="3438" max="16383" man="1"/>
        <brk id="3443" max="16383" man="1"/>
        <brk id="3447" max="16383" man="1"/>
        <brk id="3486" max="16383" man="1"/>
        <brk id="3519" max="16383" man="1"/>
        <brk id="3526" max="16383" man="1"/>
        <brk id="3530" max="16383" man="1"/>
        <brk id="3542" max="16383" man="1"/>
        <brk id="3549" max="16383" man="1"/>
        <brk id="3575" max="16383" man="1"/>
        <brk id="3582" max="16383" man="1"/>
        <brk id="3598" max="16383" man="1"/>
        <brk id="3603" max="16383" man="1"/>
      </rowBreaks>
      <pageMargins left="0" right="0" top="0.75" bottom="0.5" header="0.25" footer="0.3"/>
      <printOptions horizontalCentered="1"/>
      <pageSetup scale="66" orientation="landscape" r:id="rId2"/>
      <headerFooter>
        <oddHeader>&amp;C&amp;"Times New Roman,Bold"&amp;18FY2016 Revenue Actuals
Used to Distribute Bank of America Rebate</oddHeader>
      </headerFooter>
    </customSheetView>
    <customSheetView guid="{BC01112D-3951-4C76-81DE-573755148B57}" scale="75" showPageBreaks="1" showAutoFilter="1" hiddenRows="1" topLeftCell="A3453">
      <selection activeCell="J3453" sqref="J3453"/>
      <rowBreaks count="225" manualBreakCount="225">
        <brk id="12" max="16383" man="1"/>
        <brk id="17" max="16383" man="1"/>
        <brk id="23" max="16383" man="1"/>
        <brk id="29" max="16383" man="1"/>
        <brk id="34" max="16383" man="1"/>
        <brk id="39" max="16383" man="1"/>
        <brk id="45" max="16383" man="1"/>
        <brk id="52" max="16383" man="1"/>
        <brk id="57" max="16383" man="1"/>
        <brk id="143" max="16383" man="1"/>
        <brk id="161" max="16383" man="1"/>
        <brk id="173" max="16383" man="1"/>
        <brk id="216" max="16383" man="1"/>
        <brk id="226" max="16383" man="1"/>
        <brk id="239" max="16383" man="1"/>
        <brk id="244" max="16383" man="1"/>
        <brk id="248" max="16383" man="1"/>
        <brk id="258" max="16383" man="1"/>
        <brk id="263" max="16383" man="1"/>
        <brk id="267" max="16383" man="1"/>
        <brk id="271" max="16383" man="1"/>
        <brk id="275" max="16383" man="1"/>
        <brk id="283" max="16383" man="1"/>
        <brk id="287" max="16383" man="1"/>
        <brk id="300" max="16383" man="1"/>
        <brk id="308" max="16383" man="1"/>
        <brk id="320" max="16383" man="1"/>
        <brk id="328" max="16383" man="1"/>
        <brk id="345" max="16383" man="1"/>
        <brk id="354" max="16383" man="1"/>
        <brk id="369" max="16383" man="1"/>
        <brk id="380" max="16383" man="1"/>
        <brk id="389" max="16383" man="1"/>
        <brk id="397" max="16383" man="1"/>
        <brk id="402" max="16383" man="1"/>
        <brk id="408" max="16383" man="1"/>
        <brk id="415" max="16383" man="1"/>
        <brk id="425" max="16383" man="1"/>
        <brk id="438" max="16383" man="1"/>
        <brk id="480" max="16383" man="1"/>
        <brk id="484" max="16383" man="1"/>
        <brk id="493" max="16383" man="1"/>
        <brk id="529" max="16383" man="1"/>
        <brk id="536" max="16383" man="1"/>
        <brk id="563" max="16383" man="1"/>
        <brk id="567" max="16383" man="1"/>
        <brk id="571" max="16383" man="1"/>
        <brk id="579" max="16383" man="1"/>
        <brk id="588" max="16383" man="1"/>
        <brk id="601" max="16383" man="1"/>
        <brk id="626" max="16383" man="1"/>
        <brk id="639" max="16383" man="1"/>
        <brk id="649" max="16383" man="1"/>
        <brk id="662" max="16383" man="1"/>
        <brk id="675" max="16383" man="1"/>
        <brk id="679" max="16383" man="1"/>
        <brk id="699" max="16383" man="1"/>
        <brk id="706" max="16383" man="1"/>
        <brk id="713" max="16383" man="1"/>
        <brk id="747" max="16383" man="1"/>
        <brk id="760" max="16383" man="1"/>
        <brk id="766" max="16383" man="1"/>
        <brk id="796" max="16383" man="1"/>
        <brk id="808" max="16383" man="1"/>
        <brk id="828" max="16383" man="1"/>
        <brk id="855" max="16383" man="1"/>
        <brk id="863" max="16383" man="1"/>
        <brk id="874" max="16383" man="1"/>
        <brk id="887" max="16383" man="1"/>
        <brk id="938" max="16383" man="1"/>
        <brk id="944" max="16383" man="1"/>
        <brk id="951" max="16383" man="1"/>
        <brk id="962" max="16383" man="1"/>
        <brk id="965" max="16383" man="1"/>
        <brk id="975" max="16383" man="1"/>
        <brk id="997" max="16383" man="1"/>
        <brk id="1002" max="16383" man="1"/>
        <brk id="1016" max="16383" man="1"/>
        <brk id="1066" max="16383" man="1"/>
        <brk id="1070" max="16383" man="1"/>
        <brk id="1116" max="16383" man="1"/>
        <brk id="1128" max="16383" man="1"/>
        <brk id="1131" max="16383" man="1"/>
        <brk id="1180" max="16383" man="1"/>
        <brk id="1185" max="16383" man="1"/>
        <brk id="1193" max="16383" man="1"/>
        <brk id="1222" max="16383" man="1"/>
        <brk id="1233" max="16383" man="1"/>
        <brk id="1238" max="16383" man="1"/>
        <brk id="1241" max="16383" man="1"/>
        <brk id="1282" max="16383" man="1"/>
        <brk id="1317" max="16383" man="1"/>
        <brk id="1330" max="16383" man="1"/>
        <brk id="1357" max="16383" man="1"/>
        <brk id="1369" max="16383" man="1"/>
        <brk id="1375" max="16383" man="1"/>
        <brk id="1386" max="16383" man="1"/>
        <brk id="1440" max="16383" man="1"/>
        <brk id="1448" max="16383" man="1"/>
        <brk id="1458" max="16383" man="1"/>
        <brk id="1467" max="16383" man="1"/>
        <brk id="1478" max="16383" man="1"/>
        <brk id="1490" max="16383" man="1"/>
        <brk id="1512" max="16383" man="1"/>
        <brk id="1525" max="16383" man="1"/>
        <brk id="1628" max="16383" man="1"/>
        <brk id="1631" max="16383" man="1"/>
        <brk id="1674" max="16383" man="1"/>
        <brk id="1699" max="16383" man="1"/>
        <brk id="1715" max="16383" man="1"/>
        <brk id="1736" max="16383" man="1"/>
        <brk id="1746" max="16383" man="1"/>
        <brk id="1763" max="16383" man="1"/>
        <brk id="1769" max="16383" man="1"/>
        <brk id="1782" max="16383" man="1"/>
        <brk id="1790" max="16383" man="1"/>
        <brk id="1800" max="16383" man="1"/>
        <brk id="1817" max="16383" man="1"/>
        <brk id="1822" max="16383" man="1"/>
        <brk id="1833" max="16383" man="1"/>
        <brk id="1836" max="16383" man="1"/>
        <brk id="1843" max="16383" man="1"/>
        <brk id="1860" max="16383" man="1"/>
        <brk id="1876" max="16383" man="1"/>
        <brk id="1881" max="16383" man="1"/>
        <brk id="1892" max="16383" man="1"/>
        <brk id="1919" max="16383" man="1"/>
        <brk id="1922" max="16383" man="1"/>
        <brk id="1945" max="16383" man="1"/>
        <brk id="1957" max="16383" man="1"/>
        <brk id="1968" max="16383" man="1"/>
        <brk id="1983" max="16383" man="1"/>
        <brk id="1999" max="16383" man="1"/>
        <brk id="2019" max="16383" man="1"/>
        <brk id="2058" max="16383" man="1"/>
        <brk id="2184" max="16383" man="1"/>
        <brk id="2197" max="16383" man="1"/>
        <brk id="2203" max="16383" man="1"/>
        <brk id="2218" max="16383" man="1"/>
        <brk id="2295" max="16383" man="1"/>
        <brk id="2304" max="16383" man="1"/>
        <brk id="2310" max="16383" man="1"/>
        <brk id="2314" max="16383" man="1"/>
        <brk id="2319" max="16383" man="1"/>
        <brk id="2340" max="16383" man="1"/>
        <brk id="2356" max="16383" man="1"/>
        <brk id="2370" max="16383" man="1"/>
        <brk id="2379" max="16383" man="1"/>
        <brk id="2385" max="16383" man="1"/>
        <brk id="2397" max="16383" man="1"/>
        <brk id="2401" max="16383" man="1"/>
        <brk id="2426" max="16383" man="1"/>
        <brk id="2450" max="16383" man="1"/>
        <brk id="2478" max="16383" man="1"/>
        <brk id="2502" max="16383" man="1"/>
        <brk id="2507" max="16383" man="1"/>
        <brk id="2511" max="16383" man="1"/>
        <brk id="2529" max="16383" man="1"/>
        <brk id="2543" max="16383" man="1"/>
        <brk id="2565" max="16383" man="1"/>
        <brk id="2574" max="16383" man="1"/>
        <brk id="2597" max="16383" man="1"/>
        <brk id="2606" max="16383" man="1"/>
        <brk id="2623" max="16383" man="1"/>
        <brk id="2631" max="16383" man="1"/>
        <brk id="2638" max="16383" man="1"/>
        <brk id="2644" max="16383" man="1"/>
        <brk id="2649" max="16383" man="1"/>
        <brk id="2677" max="16383" man="1"/>
        <brk id="2681" max="16383" man="1"/>
        <brk id="2693" max="16383" man="1"/>
        <brk id="2707" max="16383" man="1"/>
        <brk id="2763" max="16383" man="1"/>
        <brk id="2769" max="16383" man="1"/>
        <brk id="2784" max="16383" man="1"/>
        <brk id="2793" max="16383" man="1"/>
        <brk id="2811" max="16383" man="1"/>
        <brk id="2823" max="16383" man="1"/>
        <brk id="2828" max="16383" man="1"/>
        <brk id="2982" max="16383" man="1"/>
        <brk id="2994" max="16383" man="1"/>
        <brk id="3022" max="16383" man="1"/>
        <brk id="3030" max="16383" man="1"/>
        <brk id="3038" max="16383" man="1"/>
        <brk id="3081" max="16383" man="1"/>
        <brk id="3087" max="16383" man="1"/>
        <brk id="3135" max="16383" man="1"/>
        <brk id="3155" max="16383" man="1"/>
        <brk id="3158" max="16383" man="1"/>
        <brk id="3167" max="16383" man="1"/>
        <brk id="3175" max="16383" man="1"/>
        <brk id="3185" max="16383" man="1"/>
        <brk id="3192" max="16383" man="1"/>
        <brk id="3200" max="16383" man="1"/>
        <brk id="3212" max="16383" man="1"/>
        <brk id="3239" max="16383" man="1"/>
        <brk id="3242" max="16383" man="1"/>
        <brk id="3248" max="16383" man="1"/>
        <brk id="3256" max="16383" man="1"/>
        <brk id="3259" max="16383" man="1"/>
        <brk id="3265" max="16383" man="1"/>
        <brk id="3278" max="16383" man="1"/>
        <brk id="3298" max="16383" man="1"/>
        <brk id="3313" max="16383" man="1"/>
        <brk id="3343" max="16383" man="1"/>
        <brk id="3378" max="16383" man="1"/>
        <brk id="3385" max="16383" man="1"/>
        <brk id="3392" max="16383" man="1"/>
        <brk id="3397" max="16383" man="1"/>
        <brk id="3408" max="16383" man="1"/>
        <brk id="3419" max="16383" man="1"/>
        <brk id="3425" max="16383" man="1"/>
        <brk id="3438" max="16383" man="1"/>
        <brk id="3443" max="16383" man="1"/>
        <brk id="3447" max="16383" man="1"/>
        <brk id="3486" max="16383" man="1"/>
        <brk id="3519" max="16383" man="1"/>
        <brk id="3526" max="16383" man="1"/>
        <brk id="3530" max="16383" man="1"/>
        <brk id="3542" max="16383" man="1"/>
        <brk id="3549" max="16383" man="1"/>
        <brk id="3575" max="16383" man="1"/>
        <brk id="3582" max="16383" man="1"/>
        <brk id="3598" max="16383" man="1"/>
        <brk id="3603" max="16383" man="1"/>
      </rowBreaks>
      <pageMargins left="0" right="0" top="0.75" bottom="0.5" header="0.25" footer="0.3"/>
      <printOptions horizontalCentered="1"/>
      <pageSetup scale="66" orientation="landscape" r:id="rId3"/>
      <headerFooter>
        <oddHeader>&amp;C&amp;"Times New Roman,Bold"&amp;18FY2016 Revenue Actuals
Used to Distribute Bank of America Rebate</oddHeader>
      </headerFooter>
      <autoFilter ref="A1:J3602">
        <sortState ref="A2:I2946">
          <sortCondition ref="A1:A2946"/>
        </sortState>
      </autoFilter>
    </customSheetView>
  </customSheetViews>
  <printOptions horizontalCentered="1"/>
  <pageMargins left="0" right="0" top="0.75" bottom="0.5" header="0.25" footer="0.3"/>
  <pageSetup scale="66" orientation="landscape" r:id="rId4"/>
  <headerFooter>
    <oddHeader>&amp;C&amp;"Times New Roman,Bold"&amp;18FY2016 Revenue Actuals
Used to Distribute Bank of America Rebate</oddHeader>
  </headerFooter>
  <rowBreaks count="3" manualBreakCount="3">
    <brk id="1" max="16383" man="1"/>
    <brk id="3" max="16383" man="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0"/>
  <sheetViews>
    <sheetView topLeftCell="A302" workbookViewId="0">
      <selection activeCell="J481" sqref="J481:J482"/>
    </sheetView>
  </sheetViews>
  <sheetFormatPr defaultRowHeight="15.75" x14ac:dyDescent="0.25"/>
  <sheetData>
    <row r="1" spans="1:5" x14ac:dyDescent="0.25">
      <c r="A1" t="s">
        <v>0</v>
      </c>
      <c r="B1" t="s">
        <v>407</v>
      </c>
      <c r="C1" t="s">
        <v>408</v>
      </c>
      <c r="D1" t="s">
        <v>409</v>
      </c>
      <c r="E1" t="s">
        <v>410</v>
      </c>
    </row>
    <row r="2" spans="1:5" x14ac:dyDescent="0.25">
      <c r="A2">
        <v>1000</v>
      </c>
      <c r="B2">
        <v>101</v>
      </c>
      <c r="C2" t="s">
        <v>982</v>
      </c>
      <c r="D2" t="s">
        <v>411</v>
      </c>
      <c r="E2" t="s">
        <v>412</v>
      </c>
    </row>
    <row r="3" spans="1:5" x14ac:dyDescent="0.25">
      <c r="A3">
        <v>1001</v>
      </c>
      <c r="B3">
        <v>101</v>
      </c>
      <c r="C3" t="s">
        <v>982</v>
      </c>
      <c r="D3" t="s">
        <v>411</v>
      </c>
      <c r="E3" t="s">
        <v>413</v>
      </c>
    </row>
    <row r="4" spans="1:5" x14ac:dyDescent="0.25">
      <c r="A4">
        <v>1002</v>
      </c>
      <c r="B4">
        <v>101</v>
      </c>
      <c r="C4" t="s">
        <v>983</v>
      </c>
      <c r="D4">
        <v>0</v>
      </c>
      <c r="E4" t="s">
        <v>414</v>
      </c>
    </row>
    <row r="5" spans="1:5" x14ac:dyDescent="0.25">
      <c r="A5">
        <v>1003</v>
      </c>
      <c r="B5">
        <v>101</v>
      </c>
      <c r="C5" t="s">
        <v>984</v>
      </c>
      <c r="D5" t="s">
        <v>411</v>
      </c>
      <c r="E5" t="s">
        <v>415</v>
      </c>
    </row>
    <row r="6" spans="1:5" x14ac:dyDescent="0.25">
      <c r="A6">
        <v>1005</v>
      </c>
      <c r="B6">
        <v>101</v>
      </c>
      <c r="C6" t="s">
        <v>985</v>
      </c>
      <c r="D6" t="s">
        <v>411</v>
      </c>
      <c r="E6" t="s">
        <v>416</v>
      </c>
    </row>
    <row r="7" spans="1:5" x14ac:dyDescent="0.25">
      <c r="A7">
        <v>1011</v>
      </c>
      <c r="B7">
        <v>101</v>
      </c>
      <c r="C7" t="s">
        <v>982</v>
      </c>
      <c r="D7" t="s">
        <v>411</v>
      </c>
      <c r="E7" t="s">
        <v>417</v>
      </c>
    </row>
    <row r="8" spans="1:5" x14ac:dyDescent="0.25">
      <c r="A8">
        <v>1013</v>
      </c>
      <c r="B8">
        <v>101</v>
      </c>
      <c r="C8">
        <v>753</v>
      </c>
      <c r="D8">
        <v>0</v>
      </c>
      <c r="E8" t="s">
        <v>418</v>
      </c>
    </row>
    <row r="9" spans="1:5" x14ac:dyDescent="0.25">
      <c r="A9">
        <v>1015</v>
      </c>
      <c r="B9">
        <v>101</v>
      </c>
      <c r="C9" t="s">
        <v>986</v>
      </c>
      <c r="D9" t="s">
        <v>411</v>
      </c>
      <c r="E9" t="s">
        <v>419</v>
      </c>
    </row>
    <row r="10" spans="1:5" x14ac:dyDescent="0.25">
      <c r="A10">
        <v>1017</v>
      </c>
      <c r="B10">
        <v>101</v>
      </c>
      <c r="C10">
        <v>920</v>
      </c>
      <c r="D10" t="s">
        <v>411</v>
      </c>
      <c r="E10" t="s">
        <v>420</v>
      </c>
    </row>
    <row r="11" spans="1:5" x14ac:dyDescent="0.25">
      <c r="A11">
        <v>1020</v>
      </c>
      <c r="B11">
        <v>101</v>
      </c>
      <c r="C11" t="s">
        <v>987</v>
      </c>
      <c r="D11" t="s">
        <v>411</v>
      </c>
      <c r="E11" t="s">
        <v>421</v>
      </c>
    </row>
    <row r="12" spans="1:5" x14ac:dyDescent="0.25">
      <c r="A12">
        <v>1030</v>
      </c>
      <c r="B12">
        <v>101</v>
      </c>
      <c r="C12" t="s">
        <v>983</v>
      </c>
      <c r="D12">
        <v>0</v>
      </c>
      <c r="E12" t="s">
        <v>422</v>
      </c>
    </row>
    <row r="13" spans="1:5" x14ac:dyDescent="0.25">
      <c r="A13">
        <v>1031</v>
      </c>
      <c r="B13">
        <v>101</v>
      </c>
      <c r="C13" t="s">
        <v>983</v>
      </c>
      <c r="D13">
        <v>0</v>
      </c>
      <c r="E13" t="s">
        <v>423</v>
      </c>
    </row>
    <row r="14" spans="1:5" x14ac:dyDescent="0.25">
      <c r="A14">
        <v>1033</v>
      </c>
      <c r="B14">
        <v>101</v>
      </c>
      <c r="C14" t="s">
        <v>983</v>
      </c>
      <c r="D14">
        <v>0</v>
      </c>
      <c r="E14" t="s">
        <v>424</v>
      </c>
    </row>
    <row r="15" spans="1:5" x14ac:dyDescent="0.25">
      <c r="A15">
        <v>1036</v>
      </c>
      <c r="B15">
        <v>101</v>
      </c>
      <c r="C15" t="s">
        <v>983</v>
      </c>
      <c r="D15">
        <v>0</v>
      </c>
      <c r="E15" t="s">
        <v>425</v>
      </c>
    </row>
    <row r="16" spans="1:5" x14ac:dyDescent="0.25">
      <c r="A16">
        <v>1037</v>
      </c>
      <c r="B16">
        <v>101</v>
      </c>
      <c r="C16" t="s">
        <v>983</v>
      </c>
      <c r="D16">
        <v>0</v>
      </c>
      <c r="E16" t="s">
        <v>426</v>
      </c>
    </row>
    <row r="17" spans="1:5" x14ac:dyDescent="0.25">
      <c r="A17">
        <v>1038</v>
      </c>
      <c r="B17">
        <v>330</v>
      </c>
      <c r="C17" t="s">
        <v>983</v>
      </c>
      <c r="D17">
        <v>0</v>
      </c>
      <c r="E17" t="s">
        <v>427</v>
      </c>
    </row>
    <row r="18" spans="1:5" x14ac:dyDescent="0.25">
      <c r="A18">
        <v>1040</v>
      </c>
      <c r="B18">
        <v>101</v>
      </c>
      <c r="C18" t="s">
        <v>983</v>
      </c>
      <c r="D18">
        <v>0</v>
      </c>
      <c r="E18" t="s">
        <v>428</v>
      </c>
    </row>
    <row r="19" spans="1:5" x14ac:dyDescent="0.25">
      <c r="A19">
        <v>1041</v>
      </c>
      <c r="B19">
        <v>101</v>
      </c>
      <c r="C19" t="s">
        <v>983</v>
      </c>
      <c r="D19">
        <v>0</v>
      </c>
      <c r="E19" t="s">
        <v>429</v>
      </c>
    </row>
    <row r="20" spans="1:5" x14ac:dyDescent="0.25">
      <c r="A20">
        <v>1042</v>
      </c>
      <c r="B20">
        <v>101</v>
      </c>
      <c r="C20" t="s">
        <v>983</v>
      </c>
      <c r="D20">
        <v>0</v>
      </c>
      <c r="E20" t="s">
        <v>217</v>
      </c>
    </row>
    <row r="21" spans="1:5" x14ac:dyDescent="0.25">
      <c r="A21">
        <v>1043</v>
      </c>
      <c r="C21" t="s">
        <v>983</v>
      </c>
    </row>
    <row r="22" spans="1:5" x14ac:dyDescent="0.25">
      <c r="A22">
        <v>1045</v>
      </c>
      <c r="B22">
        <v>340</v>
      </c>
      <c r="C22" t="s">
        <v>983</v>
      </c>
      <c r="D22">
        <v>0</v>
      </c>
      <c r="E22" t="s">
        <v>430</v>
      </c>
    </row>
    <row r="23" spans="1:5" x14ac:dyDescent="0.25">
      <c r="A23">
        <v>1050</v>
      </c>
      <c r="B23">
        <v>101</v>
      </c>
      <c r="C23" t="s">
        <v>988</v>
      </c>
      <c r="D23">
        <v>0</v>
      </c>
      <c r="E23" t="s">
        <v>431</v>
      </c>
    </row>
    <row r="24" spans="1:5" x14ac:dyDescent="0.25">
      <c r="A24">
        <v>1051</v>
      </c>
      <c r="B24">
        <v>101</v>
      </c>
      <c r="C24" t="s">
        <v>988</v>
      </c>
      <c r="D24">
        <v>0</v>
      </c>
      <c r="E24" t="s">
        <v>432</v>
      </c>
    </row>
    <row r="25" spans="1:5" x14ac:dyDescent="0.25">
      <c r="A25">
        <v>1052</v>
      </c>
      <c r="B25">
        <v>101</v>
      </c>
      <c r="C25">
        <v>332</v>
      </c>
      <c r="D25" t="s">
        <v>411</v>
      </c>
      <c r="E25" t="s">
        <v>433</v>
      </c>
    </row>
    <row r="26" spans="1:5" x14ac:dyDescent="0.25">
      <c r="A26">
        <v>1053</v>
      </c>
      <c r="B26">
        <v>101</v>
      </c>
      <c r="C26">
        <v>332</v>
      </c>
      <c r="D26" t="s">
        <v>411</v>
      </c>
      <c r="E26" t="s">
        <v>434</v>
      </c>
    </row>
    <row r="27" spans="1:5" x14ac:dyDescent="0.25">
      <c r="A27">
        <v>1080</v>
      </c>
      <c r="B27">
        <v>101</v>
      </c>
      <c r="C27" t="s">
        <v>989</v>
      </c>
      <c r="D27">
        <v>0</v>
      </c>
      <c r="E27" t="s">
        <v>435</v>
      </c>
    </row>
    <row r="28" spans="1:5" x14ac:dyDescent="0.25">
      <c r="A28">
        <v>1081</v>
      </c>
      <c r="B28">
        <v>603</v>
      </c>
      <c r="C28" t="s">
        <v>990</v>
      </c>
      <c r="D28">
        <v>0</v>
      </c>
      <c r="E28" t="s">
        <v>436</v>
      </c>
    </row>
    <row r="29" spans="1:5" x14ac:dyDescent="0.25">
      <c r="A29">
        <v>1082</v>
      </c>
      <c r="B29">
        <v>395</v>
      </c>
      <c r="C29" t="s">
        <v>989</v>
      </c>
      <c r="D29">
        <v>0</v>
      </c>
      <c r="E29" t="s">
        <v>437</v>
      </c>
    </row>
    <row r="30" spans="1:5" x14ac:dyDescent="0.25">
      <c r="A30">
        <v>1083</v>
      </c>
      <c r="B30">
        <v>603</v>
      </c>
      <c r="C30" t="s">
        <v>990</v>
      </c>
      <c r="D30">
        <v>0</v>
      </c>
      <c r="E30" t="s">
        <v>438</v>
      </c>
    </row>
    <row r="31" spans="1:5" x14ac:dyDescent="0.25">
      <c r="A31">
        <v>1086</v>
      </c>
      <c r="B31">
        <v>745</v>
      </c>
      <c r="C31" t="s">
        <v>989</v>
      </c>
      <c r="D31">
        <v>0</v>
      </c>
      <c r="E31" t="s">
        <v>439</v>
      </c>
    </row>
    <row r="32" spans="1:5" x14ac:dyDescent="0.25">
      <c r="A32">
        <v>1087</v>
      </c>
      <c r="B32">
        <v>395</v>
      </c>
      <c r="C32" t="s">
        <v>989</v>
      </c>
      <c r="D32">
        <v>0</v>
      </c>
      <c r="E32" t="s">
        <v>440</v>
      </c>
    </row>
    <row r="33" spans="1:5" x14ac:dyDescent="0.25">
      <c r="A33">
        <v>1088</v>
      </c>
      <c r="B33">
        <v>261</v>
      </c>
      <c r="C33" t="s">
        <v>991</v>
      </c>
      <c r="D33">
        <v>0</v>
      </c>
      <c r="E33" t="s">
        <v>441</v>
      </c>
    </row>
    <row r="34" spans="1:5" x14ac:dyDescent="0.25">
      <c r="A34">
        <v>1092</v>
      </c>
      <c r="B34">
        <v>101</v>
      </c>
      <c r="C34" t="s">
        <v>992</v>
      </c>
      <c r="D34">
        <v>0</v>
      </c>
      <c r="E34" t="s">
        <v>442</v>
      </c>
    </row>
    <row r="35" spans="1:5" x14ac:dyDescent="0.25">
      <c r="A35">
        <v>1094</v>
      </c>
      <c r="B35">
        <v>101</v>
      </c>
      <c r="C35" t="s">
        <v>992</v>
      </c>
      <c r="D35">
        <v>0</v>
      </c>
      <c r="E35" t="s">
        <v>443</v>
      </c>
    </row>
    <row r="36" spans="1:5" x14ac:dyDescent="0.25">
      <c r="A36">
        <v>1130</v>
      </c>
      <c r="B36">
        <v>101</v>
      </c>
      <c r="C36" t="s">
        <v>993</v>
      </c>
      <c r="D36">
        <v>0</v>
      </c>
      <c r="E36" t="s">
        <v>444</v>
      </c>
    </row>
    <row r="37" spans="1:5" x14ac:dyDescent="0.25">
      <c r="A37">
        <v>1140</v>
      </c>
      <c r="B37">
        <v>101</v>
      </c>
      <c r="C37" t="s">
        <v>993</v>
      </c>
      <c r="D37">
        <v>0</v>
      </c>
      <c r="E37" t="s">
        <v>445</v>
      </c>
    </row>
    <row r="38" spans="1:5" x14ac:dyDescent="0.25">
      <c r="A38">
        <v>1301</v>
      </c>
      <c r="B38">
        <v>101</v>
      </c>
      <c r="C38" t="s">
        <v>994</v>
      </c>
      <c r="D38" t="s">
        <v>411</v>
      </c>
      <c r="E38" t="s">
        <v>446</v>
      </c>
    </row>
    <row r="39" spans="1:5" x14ac:dyDescent="0.25">
      <c r="A39">
        <v>1302</v>
      </c>
      <c r="B39">
        <v>101</v>
      </c>
      <c r="C39" t="s">
        <v>994</v>
      </c>
      <c r="D39" t="s">
        <v>411</v>
      </c>
      <c r="E39" t="s">
        <v>447</v>
      </c>
    </row>
    <row r="40" spans="1:5" x14ac:dyDescent="0.25">
      <c r="A40">
        <v>1330</v>
      </c>
      <c r="B40">
        <v>741</v>
      </c>
      <c r="C40" t="s">
        <v>995</v>
      </c>
      <c r="D40">
        <v>0</v>
      </c>
      <c r="E40" t="s">
        <v>448</v>
      </c>
    </row>
    <row r="41" spans="1:5" x14ac:dyDescent="0.25">
      <c r="A41">
        <v>1336</v>
      </c>
      <c r="B41">
        <v>101</v>
      </c>
      <c r="C41">
        <v>654</v>
      </c>
      <c r="D41">
        <v>0</v>
      </c>
      <c r="E41" t="s">
        <v>449</v>
      </c>
    </row>
    <row r="42" spans="1:5" x14ac:dyDescent="0.25">
      <c r="A42">
        <v>1337</v>
      </c>
      <c r="B42">
        <v>101</v>
      </c>
      <c r="C42" t="s">
        <v>996</v>
      </c>
      <c r="D42" t="s">
        <v>411</v>
      </c>
      <c r="E42" t="s">
        <v>450</v>
      </c>
    </row>
    <row r="43" spans="1:5" x14ac:dyDescent="0.25">
      <c r="A43">
        <v>1338</v>
      </c>
      <c r="B43">
        <v>625</v>
      </c>
      <c r="C43">
        <v>950</v>
      </c>
      <c r="D43">
        <v>0</v>
      </c>
      <c r="E43" t="s">
        <v>451</v>
      </c>
    </row>
    <row r="44" spans="1:5" x14ac:dyDescent="0.25">
      <c r="A44">
        <v>1339</v>
      </c>
      <c r="B44">
        <v>101</v>
      </c>
      <c r="C44" t="s">
        <v>997</v>
      </c>
      <c r="D44" t="s">
        <v>411</v>
      </c>
      <c r="E44" t="s">
        <v>452</v>
      </c>
    </row>
    <row r="45" spans="1:5" x14ac:dyDescent="0.25">
      <c r="A45">
        <v>1340</v>
      </c>
      <c r="B45">
        <v>101</v>
      </c>
      <c r="C45" t="s">
        <v>998</v>
      </c>
      <c r="D45" t="s">
        <v>411</v>
      </c>
      <c r="E45" t="s">
        <v>453</v>
      </c>
    </row>
    <row r="46" spans="1:5" x14ac:dyDescent="0.25">
      <c r="A46">
        <v>1341</v>
      </c>
      <c r="B46">
        <v>101</v>
      </c>
      <c r="C46" t="s">
        <v>999</v>
      </c>
      <c r="D46" t="s">
        <v>411</v>
      </c>
      <c r="E46" t="s">
        <v>454</v>
      </c>
    </row>
    <row r="47" spans="1:5" x14ac:dyDescent="0.25">
      <c r="A47">
        <v>1342</v>
      </c>
      <c r="B47">
        <v>101</v>
      </c>
      <c r="C47" t="s">
        <v>1000</v>
      </c>
      <c r="D47" t="s">
        <v>411</v>
      </c>
      <c r="E47" t="s">
        <v>455</v>
      </c>
    </row>
    <row r="48" spans="1:5" x14ac:dyDescent="0.25">
      <c r="A48">
        <v>1343</v>
      </c>
      <c r="B48">
        <v>101</v>
      </c>
      <c r="C48">
        <v>150</v>
      </c>
      <c r="D48" t="s">
        <v>411</v>
      </c>
      <c r="E48" t="s">
        <v>456</v>
      </c>
    </row>
    <row r="49" spans="1:5" x14ac:dyDescent="0.25">
      <c r="A49">
        <v>1345</v>
      </c>
      <c r="B49">
        <v>101</v>
      </c>
      <c r="C49" t="s">
        <v>994</v>
      </c>
      <c r="D49" t="s">
        <v>411</v>
      </c>
      <c r="E49" t="s">
        <v>457</v>
      </c>
    </row>
    <row r="50" spans="1:5" x14ac:dyDescent="0.25">
      <c r="A50">
        <v>1346</v>
      </c>
      <c r="B50">
        <v>713</v>
      </c>
      <c r="C50">
        <v>332</v>
      </c>
      <c r="D50" t="s">
        <v>411</v>
      </c>
      <c r="E50" t="s">
        <v>458</v>
      </c>
    </row>
    <row r="51" spans="1:5" x14ac:dyDescent="0.25">
      <c r="A51">
        <v>1347</v>
      </c>
      <c r="B51">
        <v>713</v>
      </c>
      <c r="C51">
        <v>332</v>
      </c>
      <c r="D51" t="s">
        <v>411</v>
      </c>
      <c r="E51" t="s">
        <v>459</v>
      </c>
    </row>
    <row r="52" spans="1:5" x14ac:dyDescent="0.25">
      <c r="A52">
        <v>1348</v>
      </c>
      <c r="B52">
        <v>715</v>
      </c>
      <c r="C52" t="s">
        <v>983</v>
      </c>
      <c r="D52">
        <v>0</v>
      </c>
      <c r="E52" t="s">
        <v>460</v>
      </c>
    </row>
    <row r="53" spans="1:5" x14ac:dyDescent="0.25">
      <c r="A53">
        <v>1349</v>
      </c>
      <c r="B53">
        <v>710</v>
      </c>
      <c r="C53" t="s">
        <v>1001</v>
      </c>
      <c r="D53" t="s">
        <v>411</v>
      </c>
      <c r="E53" t="s">
        <v>461</v>
      </c>
    </row>
    <row r="54" spans="1:5" x14ac:dyDescent="0.25">
      <c r="A54">
        <v>1350</v>
      </c>
      <c r="B54">
        <v>101</v>
      </c>
      <c r="C54" t="s">
        <v>1002</v>
      </c>
      <c r="D54">
        <v>300</v>
      </c>
      <c r="E54" t="s">
        <v>462</v>
      </c>
    </row>
    <row r="55" spans="1:5" x14ac:dyDescent="0.25">
      <c r="A55">
        <v>1352</v>
      </c>
      <c r="B55">
        <v>715</v>
      </c>
      <c r="C55" t="s">
        <v>1003</v>
      </c>
      <c r="D55" t="s">
        <v>411</v>
      </c>
      <c r="E55" t="s">
        <v>463</v>
      </c>
    </row>
    <row r="56" spans="1:5" x14ac:dyDescent="0.25">
      <c r="A56">
        <v>1354</v>
      </c>
      <c r="B56">
        <v>711</v>
      </c>
      <c r="C56" t="s">
        <v>1004</v>
      </c>
      <c r="D56" t="s">
        <v>411</v>
      </c>
      <c r="E56" t="s">
        <v>464</v>
      </c>
    </row>
    <row r="57" spans="1:5" x14ac:dyDescent="0.25">
      <c r="A57">
        <v>1356</v>
      </c>
      <c r="B57">
        <v>711</v>
      </c>
      <c r="C57" t="s">
        <v>1004</v>
      </c>
      <c r="D57" t="s">
        <v>411</v>
      </c>
      <c r="E57" t="s">
        <v>465</v>
      </c>
    </row>
    <row r="58" spans="1:5" x14ac:dyDescent="0.25">
      <c r="A58">
        <v>1358</v>
      </c>
      <c r="B58">
        <v>718</v>
      </c>
      <c r="C58" t="s">
        <v>1005</v>
      </c>
      <c r="D58" t="s">
        <v>411</v>
      </c>
      <c r="E58" t="s">
        <v>466</v>
      </c>
    </row>
    <row r="59" spans="1:5" x14ac:dyDescent="0.25">
      <c r="A59">
        <v>1362</v>
      </c>
      <c r="B59">
        <v>101</v>
      </c>
      <c r="C59">
        <v>550</v>
      </c>
      <c r="D59">
        <v>0</v>
      </c>
      <c r="E59" t="s">
        <v>467</v>
      </c>
    </row>
    <row r="60" spans="1:5" x14ac:dyDescent="0.25">
      <c r="A60">
        <v>1363</v>
      </c>
      <c r="B60">
        <v>717</v>
      </c>
      <c r="C60" t="s">
        <v>997</v>
      </c>
      <c r="D60" t="s">
        <v>468</v>
      </c>
      <c r="E60" t="s">
        <v>469</v>
      </c>
    </row>
    <row r="61" spans="1:5" x14ac:dyDescent="0.25">
      <c r="A61">
        <v>1365</v>
      </c>
      <c r="B61">
        <v>721</v>
      </c>
      <c r="C61">
        <v>180</v>
      </c>
      <c r="D61" t="s">
        <v>411</v>
      </c>
      <c r="E61" t="s">
        <v>470</v>
      </c>
    </row>
    <row r="62" spans="1:5" x14ac:dyDescent="0.25">
      <c r="A62">
        <v>1366</v>
      </c>
      <c r="B62">
        <v>712</v>
      </c>
      <c r="C62" t="s">
        <v>1001</v>
      </c>
      <c r="D62" t="s">
        <v>411</v>
      </c>
      <c r="E62" t="s">
        <v>471</v>
      </c>
    </row>
    <row r="63" spans="1:5" x14ac:dyDescent="0.25">
      <c r="A63">
        <v>1368</v>
      </c>
      <c r="B63">
        <v>680</v>
      </c>
      <c r="C63">
        <v>950</v>
      </c>
      <c r="D63">
        <v>0</v>
      </c>
      <c r="E63" t="s">
        <v>472</v>
      </c>
    </row>
    <row r="64" spans="1:5" x14ac:dyDescent="0.25">
      <c r="A64">
        <v>1371</v>
      </c>
      <c r="B64">
        <v>716</v>
      </c>
      <c r="C64" t="s">
        <v>1006</v>
      </c>
      <c r="D64" t="s">
        <v>411</v>
      </c>
      <c r="E64" t="s">
        <v>473</v>
      </c>
    </row>
    <row r="65" spans="1:5" x14ac:dyDescent="0.25">
      <c r="A65">
        <v>1373</v>
      </c>
      <c r="B65">
        <v>721</v>
      </c>
      <c r="C65">
        <v>180</v>
      </c>
      <c r="D65" t="s">
        <v>411</v>
      </c>
      <c r="E65" t="s">
        <v>474</v>
      </c>
    </row>
    <row r="66" spans="1:5" x14ac:dyDescent="0.25">
      <c r="A66">
        <v>1374</v>
      </c>
      <c r="B66">
        <v>101</v>
      </c>
      <c r="C66">
        <v>747</v>
      </c>
      <c r="D66">
        <v>0</v>
      </c>
      <c r="E66" t="s">
        <v>475</v>
      </c>
    </row>
    <row r="67" spans="1:5" x14ac:dyDescent="0.25">
      <c r="A67">
        <v>1383</v>
      </c>
      <c r="B67">
        <v>101</v>
      </c>
      <c r="C67">
        <v>409</v>
      </c>
      <c r="D67">
        <v>300</v>
      </c>
      <c r="E67" t="s">
        <v>476</v>
      </c>
    </row>
    <row r="68" spans="1:5" x14ac:dyDescent="0.25">
      <c r="A68">
        <v>1385</v>
      </c>
      <c r="B68">
        <v>721</v>
      </c>
      <c r="C68">
        <v>180</v>
      </c>
      <c r="D68" t="s">
        <v>411</v>
      </c>
      <c r="E68" t="s">
        <v>477</v>
      </c>
    </row>
    <row r="69" spans="1:5" x14ac:dyDescent="0.25">
      <c r="A69">
        <v>1386</v>
      </c>
      <c r="B69">
        <v>721</v>
      </c>
      <c r="C69">
        <v>180</v>
      </c>
      <c r="D69" t="s">
        <v>411</v>
      </c>
      <c r="E69" t="s">
        <v>478</v>
      </c>
    </row>
    <row r="70" spans="1:5" x14ac:dyDescent="0.25">
      <c r="A70">
        <v>1387</v>
      </c>
      <c r="B70">
        <v>721</v>
      </c>
      <c r="C70">
        <v>180</v>
      </c>
      <c r="D70" t="s">
        <v>411</v>
      </c>
      <c r="E70" t="s">
        <v>479</v>
      </c>
    </row>
    <row r="71" spans="1:5" x14ac:dyDescent="0.25">
      <c r="A71">
        <v>1388</v>
      </c>
      <c r="B71">
        <v>721</v>
      </c>
      <c r="C71">
        <v>180</v>
      </c>
      <c r="D71" t="s">
        <v>411</v>
      </c>
      <c r="E71" t="s">
        <v>480</v>
      </c>
    </row>
    <row r="72" spans="1:5" x14ac:dyDescent="0.25">
      <c r="A72">
        <v>1389</v>
      </c>
      <c r="B72">
        <v>721</v>
      </c>
      <c r="C72">
        <v>180</v>
      </c>
      <c r="D72" t="s">
        <v>411</v>
      </c>
      <c r="E72" t="s">
        <v>481</v>
      </c>
    </row>
    <row r="73" spans="1:5" x14ac:dyDescent="0.25">
      <c r="A73">
        <v>1390</v>
      </c>
      <c r="B73">
        <v>666</v>
      </c>
      <c r="C73">
        <v>950</v>
      </c>
      <c r="D73">
        <v>0</v>
      </c>
      <c r="E73" t="s">
        <v>482</v>
      </c>
    </row>
    <row r="74" spans="1:5" x14ac:dyDescent="0.25">
      <c r="A74">
        <v>1400</v>
      </c>
      <c r="B74">
        <v>101</v>
      </c>
      <c r="C74">
        <v>960</v>
      </c>
      <c r="D74">
        <v>0</v>
      </c>
      <c r="E74" t="s">
        <v>483</v>
      </c>
    </row>
    <row r="75" spans="1:5" x14ac:dyDescent="0.25">
      <c r="A75">
        <v>1405</v>
      </c>
      <c r="B75">
        <v>721</v>
      </c>
      <c r="C75">
        <v>180</v>
      </c>
      <c r="D75" t="s">
        <v>411</v>
      </c>
      <c r="E75" t="s">
        <v>484</v>
      </c>
    </row>
    <row r="76" spans="1:5" x14ac:dyDescent="0.25">
      <c r="A76">
        <v>1483</v>
      </c>
      <c r="B76">
        <v>101</v>
      </c>
      <c r="C76" t="s">
        <v>1007</v>
      </c>
      <c r="D76">
        <v>0</v>
      </c>
      <c r="E76" t="s">
        <v>485</v>
      </c>
    </row>
    <row r="77" spans="1:5" x14ac:dyDescent="0.25">
      <c r="A77">
        <v>1484</v>
      </c>
      <c r="B77">
        <v>101</v>
      </c>
      <c r="C77" t="s">
        <v>1007</v>
      </c>
      <c r="D77">
        <v>0</v>
      </c>
      <c r="E77" t="s">
        <v>486</v>
      </c>
    </row>
    <row r="78" spans="1:5" x14ac:dyDescent="0.25">
      <c r="A78">
        <v>1486</v>
      </c>
      <c r="B78">
        <v>101</v>
      </c>
      <c r="C78" t="s">
        <v>1007</v>
      </c>
      <c r="D78">
        <v>0</v>
      </c>
      <c r="E78" t="s">
        <v>487</v>
      </c>
    </row>
    <row r="79" spans="1:5" x14ac:dyDescent="0.25">
      <c r="A79">
        <v>1487</v>
      </c>
      <c r="B79">
        <v>101</v>
      </c>
      <c r="C79" t="s">
        <v>1007</v>
      </c>
      <c r="D79">
        <v>0</v>
      </c>
      <c r="E79" t="s">
        <v>130</v>
      </c>
    </row>
    <row r="80" spans="1:5" x14ac:dyDescent="0.25">
      <c r="A80">
        <v>1489</v>
      </c>
      <c r="B80">
        <v>101</v>
      </c>
      <c r="C80" t="s">
        <v>1007</v>
      </c>
      <c r="D80">
        <v>0</v>
      </c>
      <c r="E80" t="s">
        <v>131</v>
      </c>
    </row>
    <row r="81" spans="1:5" x14ac:dyDescent="0.25">
      <c r="A81">
        <v>1490</v>
      </c>
      <c r="B81">
        <v>101</v>
      </c>
      <c r="C81" t="s">
        <v>1007</v>
      </c>
      <c r="D81">
        <v>0</v>
      </c>
      <c r="E81" t="s">
        <v>132</v>
      </c>
    </row>
    <row r="82" spans="1:5" x14ac:dyDescent="0.25">
      <c r="A82">
        <v>1491</v>
      </c>
      <c r="B82">
        <v>101</v>
      </c>
      <c r="C82" t="s">
        <v>1007</v>
      </c>
      <c r="D82">
        <v>0</v>
      </c>
      <c r="E82" t="s">
        <v>488</v>
      </c>
    </row>
    <row r="83" spans="1:5" x14ac:dyDescent="0.25">
      <c r="A83">
        <v>1492</v>
      </c>
      <c r="B83">
        <v>101</v>
      </c>
      <c r="C83">
        <v>901</v>
      </c>
      <c r="D83">
        <v>0</v>
      </c>
      <c r="E83" t="s">
        <v>133</v>
      </c>
    </row>
    <row r="84" spans="1:5" x14ac:dyDescent="0.25">
      <c r="A84">
        <v>1493</v>
      </c>
      <c r="B84">
        <v>101</v>
      </c>
      <c r="C84" t="s">
        <v>1007</v>
      </c>
      <c r="D84">
        <v>0</v>
      </c>
      <c r="E84" t="s">
        <v>489</v>
      </c>
    </row>
    <row r="85" spans="1:5" x14ac:dyDescent="0.25">
      <c r="A85">
        <v>1494</v>
      </c>
      <c r="B85">
        <v>101</v>
      </c>
      <c r="C85" t="s">
        <v>1007</v>
      </c>
      <c r="D85">
        <v>0</v>
      </c>
      <c r="E85" t="s">
        <v>134</v>
      </c>
    </row>
    <row r="86" spans="1:5" x14ac:dyDescent="0.25">
      <c r="A86">
        <v>1495</v>
      </c>
      <c r="B86">
        <v>101</v>
      </c>
      <c r="C86" t="s">
        <v>1007</v>
      </c>
      <c r="D86">
        <v>0</v>
      </c>
      <c r="E86" t="s">
        <v>490</v>
      </c>
    </row>
    <row r="87" spans="1:5" x14ac:dyDescent="0.25">
      <c r="A87">
        <v>1496</v>
      </c>
      <c r="B87">
        <v>101</v>
      </c>
      <c r="C87" t="s">
        <v>1007</v>
      </c>
      <c r="D87">
        <v>0</v>
      </c>
      <c r="E87" t="s">
        <v>491</v>
      </c>
    </row>
    <row r="88" spans="1:5" x14ac:dyDescent="0.25">
      <c r="A88">
        <v>1497</v>
      </c>
      <c r="B88">
        <v>101</v>
      </c>
      <c r="C88">
        <v>220</v>
      </c>
      <c r="D88" t="s">
        <v>411</v>
      </c>
      <c r="E88" t="s">
        <v>492</v>
      </c>
    </row>
    <row r="89" spans="1:5" x14ac:dyDescent="0.25">
      <c r="A89">
        <v>1498</v>
      </c>
      <c r="B89">
        <v>101</v>
      </c>
      <c r="C89" t="s">
        <v>1007</v>
      </c>
      <c r="D89">
        <v>0</v>
      </c>
      <c r="E89" t="s">
        <v>135</v>
      </c>
    </row>
    <row r="90" spans="1:5" x14ac:dyDescent="0.25">
      <c r="A90">
        <v>1499</v>
      </c>
      <c r="B90">
        <v>101</v>
      </c>
      <c r="C90">
        <v>400</v>
      </c>
      <c r="D90">
        <v>800</v>
      </c>
      <c r="E90" t="s">
        <v>493</v>
      </c>
    </row>
    <row r="91" spans="1:5" x14ac:dyDescent="0.25">
      <c r="A91">
        <v>1521</v>
      </c>
      <c r="B91">
        <v>101</v>
      </c>
      <c r="C91">
        <v>102</v>
      </c>
      <c r="D91">
        <v>0</v>
      </c>
      <c r="E91" t="s">
        <v>494</v>
      </c>
    </row>
    <row r="92" spans="1:5" x14ac:dyDescent="0.25">
      <c r="A92">
        <v>1522</v>
      </c>
      <c r="B92">
        <v>225</v>
      </c>
      <c r="C92" t="s">
        <v>1008</v>
      </c>
      <c r="D92">
        <v>100</v>
      </c>
      <c r="E92" t="s">
        <v>495</v>
      </c>
    </row>
    <row r="93" spans="1:5" x14ac:dyDescent="0.25">
      <c r="A93">
        <v>1523</v>
      </c>
      <c r="B93">
        <v>225</v>
      </c>
      <c r="C93" t="s">
        <v>1008</v>
      </c>
      <c r="D93">
        <v>0</v>
      </c>
      <c r="E93" t="s">
        <v>496</v>
      </c>
    </row>
    <row r="94" spans="1:5" x14ac:dyDescent="0.25">
      <c r="A94">
        <v>1526</v>
      </c>
      <c r="B94">
        <v>101</v>
      </c>
      <c r="C94">
        <v>102</v>
      </c>
      <c r="D94">
        <v>100</v>
      </c>
      <c r="E94" t="s">
        <v>497</v>
      </c>
    </row>
    <row r="95" spans="1:5" x14ac:dyDescent="0.25">
      <c r="A95">
        <v>1527</v>
      </c>
      <c r="B95">
        <v>101</v>
      </c>
      <c r="C95">
        <v>102</v>
      </c>
      <c r="D95">
        <v>200</v>
      </c>
      <c r="E95" t="s">
        <v>498</v>
      </c>
    </row>
    <row r="96" spans="1:5" x14ac:dyDescent="0.25">
      <c r="A96">
        <v>1528</v>
      </c>
      <c r="B96">
        <v>101</v>
      </c>
      <c r="C96">
        <v>102</v>
      </c>
      <c r="D96">
        <v>0</v>
      </c>
      <c r="E96" t="s">
        <v>499</v>
      </c>
    </row>
    <row r="97" spans="1:5" x14ac:dyDescent="0.25">
      <c r="A97">
        <v>1529</v>
      </c>
      <c r="B97">
        <v>101</v>
      </c>
      <c r="C97">
        <v>102</v>
      </c>
      <c r="D97">
        <v>0</v>
      </c>
      <c r="E97" t="s">
        <v>500</v>
      </c>
    </row>
    <row r="98" spans="1:5" x14ac:dyDescent="0.25">
      <c r="A98">
        <v>1530</v>
      </c>
      <c r="B98">
        <v>530</v>
      </c>
      <c r="C98" t="s">
        <v>1008</v>
      </c>
      <c r="D98">
        <v>0</v>
      </c>
      <c r="E98" t="s">
        <v>501</v>
      </c>
    </row>
    <row r="99" spans="1:5" x14ac:dyDescent="0.25">
      <c r="A99">
        <v>1531</v>
      </c>
      <c r="C99">
        <v>102</v>
      </c>
    </row>
    <row r="100" spans="1:5" x14ac:dyDescent="0.25">
      <c r="A100">
        <v>1533</v>
      </c>
      <c r="B100">
        <v>101</v>
      </c>
      <c r="C100">
        <v>102</v>
      </c>
      <c r="D100">
        <v>0</v>
      </c>
      <c r="E100" t="s">
        <v>502</v>
      </c>
    </row>
    <row r="101" spans="1:5" x14ac:dyDescent="0.25">
      <c r="A101">
        <v>1540</v>
      </c>
      <c r="B101">
        <v>101</v>
      </c>
      <c r="C101" t="s">
        <v>1001</v>
      </c>
      <c r="D101" t="s">
        <v>411</v>
      </c>
      <c r="E101" t="s">
        <v>503</v>
      </c>
    </row>
    <row r="102" spans="1:5" x14ac:dyDescent="0.25">
      <c r="A102">
        <v>1560</v>
      </c>
      <c r="B102">
        <v>101</v>
      </c>
      <c r="C102" t="s">
        <v>1001</v>
      </c>
      <c r="D102" t="s">
        <v>411</v>
      </c>
      <c r="E102" t="s">
        <v>504</v>
      </c>
    </row>
    <row r="103" spans="1:5" x14ac:dyDescent="0.25">
      <c r="A103">
        <v>1562</v>
      </c>
      <c r="B103">
        <v>101</v>
      </c>
      <c r="C103" t="s">
        <v>1001</v>
      </c>
      <c r="D103" t="s">
        <v>411</v>
      </c>
      <c r="E103" t="s">
        <v>505</v>
      </c>
    </row>
    <row r="104" spans="1:5" x14ac:dyDescent="0.25">
      <c r="A104">
        <v>2361</v>
      </c>
      <c r="B104">
        <v>101</v>
      </c>
      <c r="C104">
        <v>130</v>
      </c>
      <c r="D104">
        <v>0</v>
      </c>
      <c r="E104" t="s">
        <v>148</v>
      </c>
    </row>
    <row r="105" spans="1:5" x14ac:dyDescent="0.25">
      <c r="A105">
        <v>2363</v>
      </c>
      <c r="C105">
        <v>402</v>
      </c>
    </row>
    <row r="106" spans="1:5" x14ac:dyDescent="0.25">
      <c r="A106">
        <v>2560</v>
      </c>
      <c r="B106">
        <v>101</v>
      </c>
      <c r="C106">
        <v>240</v>
      </c>
      <c r="D106">
        <v>0</v>
      </c>
      <c r="E106" t="s">
        <v>506</v>
      </c>
    </row>
    <row r="107" spans="1:5" x14ac:dyDescent="0.25">
      <c r="A107">
        <v>2561</v>
      </c>
      <c r="B107">
        <v>101</v>
      </c>
      <c r="C107">
        <v>240</v>
      </c>
      <c r="D107">
        <v>0</v>
      </c>
      <c r="E107" t="s">
        <v>507</v>
      </c>
    </row>
    <row r="108" spans="1:5" x14ac:dyDescent="0.25">
      <c r="A108">
        <v>2562</v>
      </c>
      <c r="B108">
        <v>101</v>
      </c>
      <c r="C108">
        <v>240</v>
      </c>
      <c r="D108">
        <v>0</v>
      </c>
      <c r="E108" t="s">
        <v>508</v>
      </c>
    </row>
    <row r="109" spans="1:5" x14ac:dyDescent="0.25">
      <c r="A109">
        <v>2563</v>
      </c>
      <c r="B109">
        <v>101</v>
      </c>
      <c r="C109">
        <v>240</v>
      </c>
      <c r="D109">
        <v>0</v>
      </c>
      <c r="E109" t="s">
        <v>509</v>
      </c>
    </row>
    <row r="110" spans="1:5" x14ac:dyDescent="0.25">
      <c r="A110">
        <v>2564</v>
      </c>
      <c r="B110">
        <v>101</v>
      </c>
      <c r="C110">
        <v>240</v>
      </c>
      <c r="D110">
        <v>0</v>
      </c>
      <c r="E110" t="s">
        <v>510</v>
      </c>
    </row>
    <row r="111" spans="1:5" x14ac:dyDescent="0.25">
      <c r="A111">
        <v>2580</v>
      </c>
      <c r="B111">
        <v>101</v>
      </c>
      <c r="C111">
        <v>908</v>
      </c>
      <c r="D111">
        <v>0</v>
      </c>
      <c r="E111" t="s">
        <v>511</v>
      </c>
    </row>
    <row r="112" spans="1:5" x14ac:dyDescent="0.25">
      <c r="A112">
        <v>2600</v>
      </c>
      <c r="B112">
        <v>101</v>
      </c>
      <c r="C112" t="s">
        <v>1008</v>
      </c>
      <c r="D112">
        <v>0</v>
      </c>
      <c r="E112" t="s">
        <v>512</v>
      </c>
    </row>
    <row r="113" spans="1:5" x14ac:dyDescent="0.25">
      <c r="A113">
        <v>2601</v>
      </c>
      <c r="B113">
        <v>101</v>
      </c>
      <c r="C113" t="s">
        <v>1008</v>
      </c>
      <c r="D113">
        <v>0</v>
      </c>
      <c r="E113" t="s">
        <v>159</v>
      </c>
    </row>
    <row r="114" spans="1:5" x14ac:dyDescent="0.25">
      <c r="A114">
        <v>2610</v>
      </c>
      <c r="B114">
        <v>101</v>
      </c>
      <c r="C114">
        <v>300</v>
      </c>
      <c r="D114">
        <v>0</v>
      </c>
      <c r="E114" t="s">
        <v>513</v>
      </c>
    </row>
    <row r="115" spans="1:5" x14ac:dyDescent="0.25">
      <c r="A115">
        <v>2612</v>
      </c>
      <c r="B115">
        <v>101</v>
      </c>
      <c r="C115">
        <v>300</v>
      </c>
      <c r="D115">
        <v>0</v>
      </c>
      <c r="E115" t="s">
        <v>514</v>
      </c>
    </row>
    <row r="116" spans="1:5" x14ac:dyDescent="0.25">
      <c r="A116">
        <v>2614</v>
      </c>
      <c r="B116">
        <v>101</v>
      </c>
      <c r="C116">
        <v>300</v>
      </c>
      <c r="D116">
        <v>0</v>
      </c>
      <c r="E116" t="s">
        <v>515</v>
      </c>
    </row>
    <row r="117" spans="1:5" x14ac:dyDescent="0.25">
      <c r="A117">
        <v>2615</v>
      </c>
      <c r="B117">
        <v>101</v>
      </c>
      <c r="C117">
        <v>300</v>
      </c>
      <c r="D117">
        <v>0</v>
      </c>
      <c r="E117" t="s">
        <v>516</v>
      </c>
    </row>
    <row r="118" spans="1:5" x14ac:dyDescent="0.25">
      <c r="A118">
        <v>2616</v>
      </c>
      <c r="B118">
        <v>101</v>
      </c>
      <c r="C118">
        <v>300</v>
      </c>
      <c r="D118">
        <v>0</v>
      </c>
      <c r="E118" t="s">
        <v>517</v>
      </c>
    </row>
    <row r="119" spans="1:5" x14ac:dyDescent="0.25">
      <c r="A119">
        <v>2617</v>
      </c>
      <c r="B119">
        <v>101</v>
      </c>
      <c r="C119">
        <v>300</v>
      </c>
      <c r="D119">
        <v>0</v>
      </c>
      <c r="E119" t="s">
        <v>518</v>
      </c>
    </row>
    <row r="120" spans="1:5" x14ac:dyDescent="0.25">
      <c r="A120">
        <v>2618</v>
      </c>
      <c r="B120">
        <v>101</v>
      </c>
      <c r="C120">
        <v>300</v>
      </c>
      <c r="D120">
        <v>0</v>
      </c>
      <c r="E120" t="s">
        <v>519</v>
      </c>
    </row>
    <row r="121" spans="1:5" x14ac:dyDescent="0.25">
      <c r="A121">
        <v>2626</v>
      </c>
      <c r="B121">
        <v>327</v>
      </c>
      <c r="C121">
        <v>170</v>
      </c>
      <c r="D121">
        <v>0</v>
      </c>
      <c r="E121" t="s">
        <v>520</v>
      </c>
    </row>
    <row r="122" spans="1:5" x14ac:dyDescent="0.25">
      <c r="A122">
        <v>2630</v>
      </c>
      <c r="B122">
        <v>101</v>
      </c>
      <c r="C122">
        <v>170</v>
      </c>
      <c r="D122">
        <v>0</v>
      </c>
      <c r="E122" t="s">
        <v>521</v>
      </c>
    </row>
    <row r="123" spans="1:5" x14ac:dyDescent="0.25">
      <c r="A123">
        <v>2631</v>
      </c>
      <c r="B123">
        <v>327</v>
      </c>
      <c r="C123">
        <v>170</v>
      </c>
      <c r="D123">
        <v>0</v>
      </c>
      <c r="E123" t="s">
        <v>522</v>
      </c>
    </row>
    <row r="124" spans="1:5" x14ac:dyDescent="0.25">
      <c r="A124">
        <v>2633</v>
      </c>
      <c r="B124">
        <v>327</v>
      </c>
      <c r="C124">
        <v>170</v>
      </c>
      <c r="D124">
        <v>0</v>
      </c>
      <c r="E124" t="s">
        <v>523</v>
      </c>
    </row>
    <row r="125" spans="1:5" x14ac:dyDescent="0.25">
      <c r="A125">
        <v>2666</v>
      </c>
      <c r="B125">
        <v>101</v>
      </c>
      <c r="C125">
        <v>360</v>
      </c>
      <c r="D125">
        <v>0</v>
      </c>
      <c r="E125" t="s">
        <v>524</v>
      </c>
    </row>
    <row r="126" spans="1:5" x14ac:dyDescent="0.25">
      <c r="A126">
        <v>2672</v>
      </c>
      <c r="C126">
        <v>300</v>
      </c>
    </row>
    <row r="127" spans="1:5" x14ac:dyDescent="0.25">
      <c r="A127">
        <v>2673</v>
      </c>
      <c r="B127">
        <v>101</v>
      </c>
      <c r="C127">
        <v>300</v>
      </c>
      <c r="D127">
        <v>0</v>
      </c>
      <c r="E127" t="s">
        <v>525</v>
      </c>
    </row>
    <row r="128" spans="1:5" x14ac:dyDescent="0.25">
      <c r="A128">
        <v>2674</v>
      </c>
      <c r="C128">
        <v>300</v>
      </c>
    </row>
    <row r="129" spans="1:5" x14ac:dyDescent="0.25">
      <c r="A129">
        <v>2675</v>
      </c>
      <c r="B129">
        <v>101</v>
      </c>
      <c r="C129">
        <v>300</v>
      </c>
      <c r="D129">
        <v>0</v>
      </c>
      <c r="E129" t="s">
        <v>526</v>
      </c>
    </row>
    <row r="130" spans="1:5" x14ac:dyDescent="0.25">
      <c r="A130">
        <v>2676</v>
      </c>
      <c r="B130">
        <v>101</v>
      </c>
      <c r="C130">
        <v>300</v>
      </c>
      <c r="D130">
        <v>0</v>
      </c>
      <c r="E130" t="s">
        <v>527</v>
      </c>
    </row>
    <row r="131" spans="1:5" x14ac:dyDescent="0.25">
      <c r="A131">
        <v>2678</v>
      </c>
      <c r="B131">
        <v>101</v>
      </c>
      <c r="C131">
        <v>300</v>
      </c>
      <c r="D131">
        <v>0</v>
      </c>
      <c r="E131" t="s">
        <v>528</v>
      </c>
    </row>
    <row r="132" spans="1:5" x14ac:dyDescent="0.25">
      <c r="A132">
        <v>2680</v>
      </c>
      <c r="B132">
        <v>101</v>
      </c>
      <c r="C132">
        <v>300</v>
      </c>
      <c r="D132">
        <v>0</v>
      </c>
      <c r="E132" t="s">
        <v>529</v>
      </c>
    </row>
    <row r="133" spans="1:5" x14ac:dyDescent="0.25">
      <c r="A133">
        <v>2681</v>
      </c>
      <c r="B133">
        <v>101</v>
      </c>
      <c r="C133" t="s">
        <v>1009</v>
      </c>
      <c r="D133">
        <v>0</v>
      </c>
      <c r="E133" t="s">
        <v>530</v>
      </c>
    </row>
    <row r="134" spans="1:5" x14ac:dyDescent="0.25">
      <c r="A134">
        <v>2691</v>
      </c>
      <c r="B134">
        <v>101</v>
      </c>
      <c r="C134">
        <v>550</v>
      </c>
      <c r="D134">
        <v>0</v>
      </c>
      <c r="E134" t="s">
        <v>531</v>
      </c>
    </row>
    <row r="135" spans="1:5" x14ac:dyDescent="0.25">
      <c r="A135">
        <v>2697</v>
      </c>
      <c r="B135">
        <v>101</v>
      </c>
      <c r="C135">
        <v>300</v>
      </c>
      <c r="D135">
        <v>0</v>
      </c>
      <c r="E135" t="s">
        <v>532</v>
      </c>
    </row>
    <row r="136" spans="1:5" x14ac:dyDescent="0.25">
      <c r="A136">
        <v>2699</v>
      </c>
      <c r="B136">
        <v>101</v>
      </c>
      <c r="C136">
        <v>300</v>
      </c>
      <c r="D136">
        <v>0</v>
      </c>
      <c r="E136" t="s">
        <v>533</v>
      </c>
    </row>
    <row r="137" spans="1:5" x14ac:dyDescent="0.25">
      <c r="A137">
        <v>2705</v>
      </c>
      <c r="B137">
        <v>101</v>
      </c>
      <c r="C137">
        <v>300</v>
      </c>
      <c r="D137">
        <v>0</v>
      </c>
      <c r="E137" t="s">
        <v>534</v>
      </c>
    </row>
    <row r="138" spans="1:5" x14ac:dyDescent="0.25">
      <c r="A138">
        <v>2706</v>
      </c>
      <c r="B138">
        <v>101</v>
      </c>
      <c r="C138">
        <v>300</v>
      </c>
      <c r="D138">
        <v>0</v>
      </c>
      <c r="E138" t="s">
        <v>535</v>
      </c>
    </row>
    <row r="139" spans="1:5" x14ac:dyDescent="0.25">
      <c r="A139">
        <v>2708</v>
      </c>
      <c r="B139">
        <v>101</v>
      </c>
      <c r="C139" t="s">
        <v>1010</v>
      </c>
      <c r="D139">
        <v>0</v>
      </c>
      <c r="E139" t="s">
        <v>536</v>
      </c>
    </row>
    <row r="140" spans="1:5" x14ac:dyDescent="0.25">
      <c r="A140">
        <v>2709</v>
      </c>
      <c r="B140">
        <v>101</v>
      </c>
      <c r="C140">
        <v>300</v>
      </c>
      <c r="D140">
        <v>0</v>
      </c>
      <c r="E140" t="s">
        <v>537</v>
      </c>
    </row>
    <row r="141" spans="1:5" x14ac:dyDescent="0.25">
      <c r="A141">
        <v>2711</v>
      </c>
      <c r="B141">
        <v>101</v>
      </c>
      <c r="C141" t="s">
        <v>1010</v>
      </c>
      <c r="D141">
        <v>0</v>
      </c>
      <c r="E141" t="s">
        <v>538</v>
      </c>
    </row>
    <row r="142" spans="1:5" x14ac:dyDescent="0.25">
      <c r="A142">
        <v>2712</v>
      </c>
      <c r="B142">
        <v>101</v>
      </c>
      <c r="C142">
        <v>300</v>
      </c>
      <c r="D142">
        <v>0</v>
      </c>
      <c r="E142" t="s">
        <v>539</v>
      </c>
    </row>
    <row r="143" spans="1:5" x14ac:dyDescent="0.25">
      <c r="A143">
        <v>2713</v>
      </c>
      <c r="B143">
        <v>101</v>
      </c>
      <c r="C143">
        <v>300</v>
      </c>
      <c r="D143">
        <v>0</v>
      </c>
      <c r="E143" t="s">
        <v>540</v>
      </c>
    </row>
    <row r="144" spans="1:5" x14ac:dyDescent="0.25">
      <c r="A144">
        <v>2715</v>
      </c>
      <c r="B144">
        <v>101</v>
      </c>
      <c r="C144">
        <v>300</v>
      </c>
      <c r="D144">
        <v>0</v>
      </c>
      <c r="E144" t="s">
        <v>541</v>
      </c>
    </row>
    <row r="145" spans="1:5" x14ac:dyDescent="0.25">
      <c r="A145">
        <v>2716</v>
      </c>
      <c r="B145">
        <v>101</v>
      </c>
      <c r="C145">
        <v>300</v>
      </c>
      <c r="D145">
        <v>0</v>
      </c>
      <c r="E145" t="s">
        <v>542</v>
      </c>
    </row>
    <row r="146" spans="1:5" x14ac:dyDescent="0.25">
      <c r="A146">
        <v>2717</v>
      </c>
      <c r="B146">
        <v>101</v>
      </c>
      <c r="C146">
        <v>300</v>
      </c>
      <c r="D146">
        <v>0</v>
      </c>
      <c r="E146" t="s">
        <v>543</v>
      </c>
    </row>
    <row r="147" spans="1:5" x14ac:dyDescent="0.25">
      <c r="A147">
        <v>2718</v>
      </c>
      <c r="B147">
        <v>101</v>
      </c>
      <c r="C147">
        <v>300</v>
      </c>
      <c r="D147">
        <v>0</v>
      </c>
      <c r="E147" t="s">
        <v>544</v>
      </c>
    </row>
    <row r="148" spans="1:5" x14ac:dyDescent="0.25">
      <c r="A148">
        <v>2719</v>
      </c>
      <c r="B148">
        <v>101</v>
      </c>
      <c r="C148">
        <v>300</v>
      </c>
      <c r="D148">
        <v>0</v>
      </c>
      <c r="E148" t="s">
        <v>545</v>
      </c>
    </row>
    <row r="149" spans="1:5" x14ac:dyDescent="0.25">
      <c r="A149">
        <v>2720</v>
      </c>
      <c r="B149">
        <v>101</v>
      </c>
      <c r="C149">
        <v>300</v>
      </c>
      <c r="D149">
        <v>0</v>
      </c>
      <c r="E149" t="s">
        <v>546</v>
      </c>
    </row>
    <row r="150" spans="1:5" x14ac:dyDescent="0.25">
      <c r="A150">
        <v>2870</v>
      </c>
      <c r="B150">
        <v>101</v>
      </c>
      <c r="C150" t="s">
        <v>1002</v>
      </c>
      <c r="D150">
        <v>0</v>
      </c>
      <c r="E150" t="s">
        <v>547</v>
      </c>
    </row>
    <row r="151" spans="1:5" x14ac:dyDescent="0.25">
      <c r="A151">
        <v>2889</v>
      </c>
      <c r="B151">
        <v>101</v>
      </c>
      <c r="C151" t="s">
        <v>1007</v>
      </c>
      <c r="D151">
        <v>0</v>
      </c>
      <c r="E151" t="s">
        <v>178</v>
      </c>
    </row>
    <row r="152" spans="1:5" x14ac:dyDescent="0.25">
      <c r="A152">
        <v>2891</v>
      </c>
      <c r="B152">
        <v>101</v>
      </c>
      <c r="C152">
        <v>332</v>
      </c>
      <c r="D152" t="s">
        <v>411</v>
      </c>
      <c r="E152" t="s">
        <v>548</v>
      </c>
    </row>
    <row r="153" spans="1:5" x14ac:dyDescent="0.25">
      <c r="A153">
        <v>2894</v>
      </c>
      <c r="B153">
        <v>101</v>
      </c>
      <c r="C153" t="s">
        <v>1008</v>
      </c>
      <c r="D153">
        <v>0</v>
      </c>
      <c r="E153" t="s">
        <v>549</v>
      </c>
    </row>
    <row r="154" spans="1:5" x14ac:dyDescent="0.25">
      <c r="A154">
        <v>2895</v>
      </c>
      <c r="B154">
        <v>101</v>
      </c>
      <c r="C154">
        <v>332</v>
      </c>
      <c r="D154" t="s">
        <v>411</v>
      </c>
      <c r="E154" t="s">
        <v>550</v>
      </c>
    </row>
    <row r="155" spans="1:5" x14ac:dyDescent="0.25">
      <c r="A155">
        <v>2940</v>
      </c>
      <c r="B155">
        <v>101</v>
      </c>
      <c r="C155" t="s">
        <v>1002</v>
      </c>
      <c r="D155">
        <v>0</v>
      </c>
      <c r="E155" t="s">
        <v>551</v>
      </c>
    </row>
    <row r="156" spans="1:5" x14ac:dyDescent="0.25">
      <c r="A156">
        <v>2941</v>
      </c>
      <c r="B156">
        <v>101</v>
      </c>
      <c r="C156" t="s">
        <v>1002</v>
      </c>
      <c r="D156">
        <v>0</v>
      </c>
      <c r="E156" t="s">
        <v>552</v>
      </c>
    </row>
    <row r="157" spans="1:5" x14ac:dyDescent="0.25">
      <c r="A157">
        <v>2943</v>
      </c>
      <c r="B157">
        <v>101</v>
      </c>
      <c r="C157" t="s">
        <v>1002</v>
      </c>
      <c r="D157">
        <v>200</v>
      </c>
      <c r="E157" t="s">
        <v>553</v>
      </c>
    </row>
    <row r="158" spans="1:5" x14ac:dyDescent="0.25">
      <c r="A158">
        <v>2977</v>
      </c>
      <c r="B158">
        <v>101</v>
      </c>
      <c r="C158">
        <v>350</v>
      </c>
      <c r="D158">
        <v>0</v>
      </c>
      <c r="E158" t="s">
        <v>554</v>
      </c>
    </row>
    <row r="159" spans="1:5" x14ac:dyDescent="0.25">
      <c r="A159">
        <v>2978</v>
      </c>
      <c r="B159">
        <v>101</v>
      </c>
      <c r="C159">
        <v>350</v>
      </c>
      <c r="D159">
        <v>0</v>
      </c>
      <c r="E159" t="s">
        <v>555</v>
      </c>
    </row>
    <row r="160" spans="1:5" x14ac:dyDescent="0.25">
      <c r="A160">
        <v>2979</v>
      </c>
      <c r="B160">
        <v>101</v>
      </c>
      <c r="C160">
        <v>333</v>
      </c>
      <c r="D160">
        <v>0</v>
      </c>
      <c r="E160" t="s">
        <v>556</v>
      </c>
    </row>
    <row r="161" spans="1:5" x14ac:dyDescent="0.25">
      <c r="A161">
        <v>2980</v>
      </c>
      <c r="B161">
        <v>101</v>
      </c>
      <c r="C161">
        <v>350</v>
      </c>
      <c r="D161">
        <v>0</v>
      </c>
      <c r="E161" t="s">
        <v>557</v>
      </c>
    </row>
    <row r="162" spans="1:5" x14ac:dyDescent="0.25">
      <c r="A162">
        <v>2982</v>
      </c>
      <c r="B162">
        <v>101</v>
      </c>
      <c r="C162">
        <v>350</v>
      </c>
      <c r="D162">
        <v>0</v>
      </c>
      <c r="E162" t="s">
        <v>558</v>
      </c>
    </row>
    <row r="163" spans="1:5" x14ac:dyDescent="0.25">
      <c r="A163">
        <v>2983</v>
      </c>
      <c r="B163">
        <v>101</v>
      </c>
      <c r="C163">
        <v>350</v>
      </c>
      <c r="D163">
        <v>0</v>
      </c>
      <c r="E163" t="s">
        <v>559</v>
      </c>
    </row>
    <row r="164" spans="1:5" x14ac:dyDescent="0.25">
      <c r="A164">
        <v>2985</v>
      </c>
      <c r="B164">
        <v>101</v>
      </c>
      <c r="C164">
        <v>350</v>
      </c>
      <c r="D164">
        <v>0</v>
      </c>
      <c r="E164" t="s">
        <v>560</v>
      </c>
    </row>
    <row r="165" spans="1:5" x14ac:dyDescent="0.25">
      <c r="A165">
        <v>2986</v>
      </c>
      <c r="B165">
        <v>101</v>
      </c>
      <c r="C165">
        <v>350</v>
      </c>
      <c r="D165">
        <v>0</v>
      </c>
      <c r="E165" t="s">
        <v>561</v>
      </c>
    </row>
    <row r="166" spans="1:5" x14ac:dyDescent="0.25">
      <c r="A166">
        <v>2987</v>
      </c>
      <c r="B166">
        <v>101</v>
      </c>
      <c r="C166">
        <v>350</v>
      </c>
      <c r="D166">
        <v>0</v>
      </c>
      <c r="E166" t="s">
        <v>562</v>
      </c>
    </row>
    <row r="167" spans="1:5" x14ac:dyDescent="0.25">
      <c r="A167">
        <v>2988</v>
      </c>
      <c r="B167">
        <v>101</v>
      </c>
      <c r="C167">
        <v>350</v>
      </c>
      <c r="D167">
        <v>0</v>
      </c>
      <c r="E167" t="s">
        <v>563</v>
      </c>
    </row>
    <row r="168" spans="1:5" x14ac:dyDescent="0.25">
      <c r="A168">
        <v>2989</v>
      </c>
      <c r="B168">
        <v>101</v>
      </c>
      <c r="C168">
        <v>350</v>
      </c>
      <c r="D168">
        <v>0</v>
      </c>
      <c r="E168" t="s">
        <v>564</v>
      </c>
    </row>
    <row r="169" spans="1:5" x14ac:dyDescent="0.25">
      <c r="A169">
        <v>2990</v>
      </c>
      <c r="B169">
        <v>101</v>
      </c>
      <c r="C169">
        <v>350</v>
      </c>
      <c r="D169">
        <v>0</v>
      </c>
      <c r="E169" t="s">
        <v>565</v>
      </c>
    </row>
    <row r="170" spans="1:5" x14ac:dyDescent="0.25">
      <c r="A170">
        <v>2991</v>
      </c>
      <c r="B170">
        <v>101</v>
      </c>
      <c r="C170">
        <v>350</v>
      </c>
      <c r="D170">
        <v>0</v>
      </c>
      <c r="E170" t="s">
        <v>566</v>
      </c>
    </row>
    <row r="171" spans="1:5" x14ac:dyDescent="0.25">
      <c r="A171">
        <v>2992</v>
      </c>
      <c r="B171">
        <v>101</v>
      </c>
      <c r="C171">
        <v>350</v>
      </c>
      <c r="D171">
        <v>0</v>
      </c>
      <c r="E171" t="s">
        <v>567</v>
      </c>
    </row>
    <row r="172" spans="1:5" x14ac:dyDescent="0.25">
      <c r="A172">
        <v>2993</v>
      </c>
      <c r="B172">
        <v>101</v>
      </c>
      <c r="C172">
        <v>350</v>
      </c>
      <c r="D172">
        <v>0</v>
      </c>
      <c r="E172" t="s">
        <v>568</v>
      </c>
    </row>
    <row r="173" spans="1:5" x14ac:dyDescent="0.25">
      <c r="A173">
        <v>2994</v>
      </c>
      <c r="B173">
        <v>101</v>
      </c>
      <c r="C173">
        <v>350</v>
      </c>
      <c r="D173">
        <v>0</v>
      </c>
      <c r="E173" t="s">
        <v>569</v>
      </c>
    </row>
    <row r="174" spans="1:5" x14ac:dyDescent="0.25">
      <c r="A174">
        <v>2995</v>
      </c>
      <c r="B174">
        <v>101</v>
      </c>
      <c r="C174" t="s">
        <v>1009</v>
      </c>
      <c r="D174">
        <v>0</v>
      </c>
      <c r="E174" t="s">
        <v>570</v>
      </c>
    </row>
    <row r="175" spans="1:5" x14ac:dyDescent="0.25">
      <c r="A175">
        <v>2996</v>
      </c>
      <c r="B175">
        <v>101</v>
      </c>
      <c r="C175">
        <v>350</v>
      </c>
      <c r="D175">
        <v>0</v>
      </c>
      <c r="E175" t="s">
        <v>571</v>
      </c>
    </row>
    <row r="176" spans="1:5" x14ac:dyDescent="0.25">
      <c r="A176">
        <v>3001</v>
      </c>
      <c r="B176">
        <v>101</v>
      </c>
      <c r="C176">
        <v>350</v>
      </c>
      <c r="D176">
        <v>0</v>
      </c>
      <c r="E176" t="s">
        <v>572</v>
      </c>
    </row>
    <row r="177" spans="1:5" x14ac:dyDescent="0.25">
      <c r="A177">
        <v>3002</v>
      </c>
      <c r="B177">
        <v>101</v>
      </c>
      <c r="C177">
        <v>350</v>
      </c>
      <c r="D177">
        <v>0</v>
      </c>
      <c r="E177" t="s">
        <v>573</v>
      </c>
    </row>
    <row r="178" spans="1:5" x14ac:dyDescent="0.25">
      <c r="A178">
        <v>3003</v>
      </c>
      <c r="B178">
        <v>101</v>
      </c>
      <c r="C178">
        <v>350</v>
      </c>
      <c r="D178">
        <v>0</v>
      </c>
      <c r="E178" t="s">
        <v>574</v>
      </c>
    </row>
    <row r="179" spans="1:5" x14ac:dyDescent="0.25">
      <c r="A179">
        <v>3004</v>
      </c>
      <c r="B179">
        <v>101</v>
      </c>
      <c r="C179">
        <v>350</v>
      </c>
      <c r="D179">
        <v>0</v>
      </c>
      <c r="E179" t="s">
        <v>575</v>
      </c>
    </row>
    <row r="180" spans="1:5" x14ac:dyDescent="0.25">
      <c r="A180">
        <v>3005</v>
      </c>
      <c r="B180">
        <v>101</v>
      </c>
      <c r="C180">
        <v>350</v>
      </c>
      <c r="D180">
        <v>0</v>
      </c>
      <c r="E180" t="s">
        <v>576</v>
      </c>
    </row>
    <row r="181" spans="1:5" x14ac:dyDescent="0.25">
      <c r="A181">
        <v>3010</v>
      </c>
      <c r="B181">
        <v>101</v>
      </c>
      <c r="C181">
        <v>350</v>
      </c>
      <c r="D181">
        <v>0</v>
      </c>
      <c r="E181" t="s">
        <v>577</v>
      </c>
    </row>
    <row r="182" spans="1:5" x14ac:dyDescent="0.25">
      <c r="A182">
        <v>3011</v>
      </c>
      <c r="B182">
        <v>101</v>
      </c>
      <c r="C182">
        <v>350</v>
      </c>
      <c r="D182">
        <v>0</v>
      </c>
      <c r="E182" t="s">
        <v>578</v>
      </c>
    </row>
    <row r="183" spans="1:5" x14ac:dyDescent="0.25">
      <c r="A183">
        <v>3012</v>
      </c>
      <c r="B183">
        <v>101</v>
      </c>
      <c r="C183">
        <v>350</v>
      </c>
      <c r="D183">
        <v>0</v>
      </c>
      <c r="E183" t="s">
        <v>579</v>
      </c>
    </row>
    <row r="184" spans="1:5" x14ac:dyDescent="0.25">
      <c r="A184">
        <v>3013</v>
      </c>
      <c r="B184">
        <v>101</v>
      </c>
      <c r="C184">
        <v>350</v>
      </c>
      <c r="D184">
        <v>0</v>
      </c>
      <c r="E184" t="s">
        <v>580</v>
      </c>
    </row>
    <row r="185" spans="1:5" x14ac:dyDescent="0.25">
      <c r="A185">
        <v>3014</v>
      </c>
      <c r="B185">
        <v>101</v>
      </c>
      <c r="C185">
        <v>350</v>
      </c>
      <c r="D185">
        <v>0</v>
      </c>
      <c r="E185" t="s">
        <v>581</v>
      </c>
    </row>
    <row r="186" spans="1:5" x14ac:dyDescent="0.25">
      <c r="A186">
        <v>3016</v>
      </c>
      <c r="B186">
        <v>101</v>
      </c>
      <c r="C186">
        <v>350</v>
      </c>
      <c r="D186">
        <v>0</v>
      </c>
      <c r="E186" t="s">
        <v>582</v>
      </c>
    </row>
    <row r="187" spans="1:5" x14ac:dyDescent="0.25">
      <c r="A187">
        <v>3018</v>
      </c>
      <c r="B187">
        <v>101</v>
      </c>
      <c r="C187">
        <v>350</v>
      </c>
      <c r="D187">
        <v>0</v>
      </c>
      <c r="E187" t="s">
        <v>583</v>
      </c>
    </row>
    <row r="188" spans="1:5" x14ac:dyDescent="0.25">
      <c r="A188">
        <v>3101</v>
      </c>
      <c r="B188">
        <v>101</v>
      </c>
      <c r="C188">
        <v>406</v>
      </c>
      <c r="D188">
        <v>0</v>
      </c>
      <c r="E188" t="s">
        <v>584</v>
      </c>
    </row>
    <row r="189" spans="1:5" x14ac:dyDescent="0.25">
      <c r="A189">
        <v>3140</v>
      </c>
      <c r="B189">
        <v>262</v>
      </c>
      <c r="C189">
        <v>402</v>
      </c>
      <c r="D189">
        <v>0</v>
      </c>
      <c r="E189" t="s">
        <v>585</v>
      </c>
    </row>
    <row r="190" spans="1:5" x14ac:dyDescent="0.25">
      <c r="A190">
        <v>3141</v>
      </c>
      <c r="B190">
        <v>101</v>
      </c>
      <c r="C190">
        <v>409</v>
      </c>
      <c r="D190">
        <v>0</v>
      </c>
      <c r="E190" t="s">
        <v>586</v>
      </c>
    </row>
    <row r="191" spans="1:5" x14ac:dyDescent="0.25">
      <c r="A191">
        <v>3142</v>
      </c>
      <c r="B191">
        <v>101</v>
      </c>
      <c r="C191">
        <v>409</v>
      </c>
      <c r="D191">
        <v>0</v>
      </c>
      <c r="E191" t="s">
        <v>587</v>
      </c>
    </row>
    <row r="192" spans="1:5" x14ac:dyDescent="0.25">
      <c r="A192">
        <v>3143</v>
      </c>
      <c r="B192">
        <v>101</v>
      </c>
      <c r="C192">
        <v>409</v>
      </c>
      <c r="D192">
        <v>0</v>
      </c>
      <c r="E192" t="s">
        <v>588</v>
      </c>
    </row>
    <row r="193" spans="1:5" x14ac:dyDescent="0.25">
      <c r="A193">
        <v>3145</v>
      </c>
      <c r="B193">
        <v>101</v>
      </c>
      <c r="C193">
        <v>409</v>
      </c>
      <c r="D193">
        <v>0</v>
      </c>
      <c r="E193" t="s">
        <v>589</v>
      </c>
    </row>
    <row r="194" spans="1:5" x14ac:dyDescent="0.25">
      <c r="A194">
        <v>3147</v>
      </c>
      <c r="B194">
        <v>101</v>
      </c>
      <c r="C194">
        <v>409</v>
      </c>
      <c r="D194">
        <v>0</v>
      </c>
      <c r="E194" t="s">
        <v>590</v>
      </c>
    </row>
    <row r="195" spans="1:5" x14ac:dyDescent="0.25">
      <c r="A195">
        <v>3148</v>
      </c>
      <c r="B195">
        <v>101</v>
      </c>
      <c r="C195">
        <v>409</v>
      </c>
      <c r="D195">
        <v>0</v>
      </c>
      <c r="E195" t="s">
        <v>591</v>
      </c>
    </row>
    <row r="196" spans="1:5" x14ac:dyDescent="0.25">
      <c r="A196">
        <v>3149</v>
      </c>
      <c r="B196">
        <v>101</v>
      </c>
      <c r="C196">
        <v>406</v>
      </c>
      <c r="D196">
        <v>0</v>
      </c>
      <c r="E196" t="s">
        <v>592</v>
      </c>
    </row>
    <row r="197" spans="1:5" x14ac:dyDescent="0.25">
      <c r="A197">
        <v>3150</v>
      </c>
      <c r="B197">
        <v>101</v>
      </c>
      <c r="C197">
        <v>400</v>
      </c>
      <c r="D197">
        <v>600</v>
      </c>
      <c r="E197" t="s">
        <v>593</v>
      </c>
    </row>
    <row r="198" spans="1:5" x14ac:dyDescent="0.25">
      <c r="A198">
        <v>3151</v>
      </c>
      <c r="B198">
        <v>101</v>
      </c>
      <c r="C198">
        <v>402</v>
      </c>
      <c r="D198">
        <v>0</v>
      </c>
      <c r="E198" t="s">
        <v>594</v>
      </c>
    </row>
    <row r="199" spans="1:5" x14ac:dyDescent="0.25">
      <c r="A199">
        <v>3152</v>
      </c>
      <c r="B199">
        <v>101</v>
      </c>
      <c r="C199">
        <v>406</v>
      </c>
      <c r="D199">
        <v>0</v>
      </c>
      <c r="E199" t="s">
        <v>595</v>
      </c>
    </row>
    <row r="200" spans="1:5" x14ac:dyDescent="0.25">
      <c r="A200">
        <v>3153</v>
      </c>
      <c r="B200">
        <v>101</v>
      </c>
      <c r="C200">
        <v>406</v>
      </c>
      <c r="D200">
        <v>0</v>
      </c>
      <c r="E200" t="s">
        <v>596</v>
      </c>
    </row>
    <row r="201" spans="1:5" x14ac:dyDescent="0.25">
      <c r="A201">
        <v>3154</v>
      </c>
      <c r="B201">
        <v>101</v>
      </c>
      <c r="C201">
        <v>400</v>
      </c>
      <c r="D201">
        <v>0</v>
      </c>
      <c r="E201" t="s">
        <v>597</v>
      </c>
    </row>
    <row r="202" spans="1:5" x14ac:dyDescent="0.25">
      <c r="A202">
        <v>3156</v>
      </c>
      <c r="B202">
        <v>262</v>
      </c>
      <c r="C202">
        <v>402</v>
      </c>
      <c r="D202">
        <v>0</v>
      </c>
      <c r="E202" t="s">
        <v>598</v>
      </c>
    </row>
    <row r="203" spans="1:5" x14ac:dyDescent="0.25">
      <c r="A203">
        <v>3157</v>
      </c>
      <c r="B203">
        <v>101</v>
      </c>
      <c r="C203">
        <v>403</v>
      </c>
      <c r="D203">
        <v>0</v>
      </c>
      <c r="E203" t="s">
        <v>599</v>
      </c>
    </row>
    <row r="204" spans="1:5" x14ac:dyDescent="0.25">
      <c r="A204">
        <v>3158</v>
      </c>
      <c r="B204">
        <v>101</v>
      </c>
      <c r="C204">
        <v>403</v>
      </c>
      <c r="D204">
        <v>0</v>
      </c>
      <c r="E204" t="s">
        <v>600</v>
      </c>
    </row>
    <row r="205" spans="1:5" x14ac:dyDescent="0.25">
      <c r="A205">
        <v>3160</v>
      </c>
      <c r="B205">
        <v>101</v>
      </c>
      <c r="C205">
        <v>403</v>
      </c>
      <c r="D205">
        <v>0</v>
      </c>
      <c r="E205" t="s">
        <v>601</v>
      </c>
    </row>
    <row r="206" spans="1:5" x14ac:dyDescent="0.25">
      <c r="A206">
        <v>3161</v>
      </c>
      <c r="B206">
        <v>101</v>
      </c>
      <c r="C206">
        <v>406</v>
      </c>
      <c r="D206">
        <v>0</v>
      </c>
      <c r="E206" t="s">
        <v>602</v>
      </c>
    </row>
    <row r="207" spans="1:5" x14ac:dyDescent="0.25">
      <c r="A207">
        <v>3162</v>
      </c>
      <c r="B207">
        <v>101</v>
      </c>
      <c r="C207">
        <v>406</v>
      </c>
      <c r="D207">
        <v>0</v>
      </c>
      <c r="E207" t="s">
        <v>603</v>
      </c>
    </row>
    <row r="208" spans="1:5" x14ac:dyDescent="0.25">
      <c r="A208">
        <v>3166</v>
      </c>
      <c r="B208">
        <v>101</v>
      </c>
      <c r="C208">
        <v>402</v>
      </c>
      <c r="D208">
        <v>0</v>
      </c>
      <c r="E208" t="s">
        <v>604</v>
      </c>
    </row>
    <row r="209" spans="1:5" x14ac:dyDescent="0.25">
      <c r="A209">
        <v>3167</v>
      </c>
      <c r="B209">
        <v>101</v>
      </c>
      <c r="C209">
        <v>402</v>
      </c>
      <c r="D209">
        <v>0</v>
      </c>
      <c r="E209" t="s">
        <v>605</v>
      </c>
    </row>
    <row r="210" spans="1:5" x14ac:dyDescent="0.25">
      <c r="A210">
        <v>3168</v>
      </c>
      <c r="B210">
        <v>101</v>
      </c>
      <c r="C210">
        <v>406</v>
      </c>
      <c r="D210">
        <v>0</v>
      </c>
      <c r="E210" t="s">
        <v>606</v>
      </c>
    </row>
    <row r="211" spans="1:5" x14ac:dyDescent="0.25">
      <c r="A211">
        <v>3170</v>
      </c>
      <c r="B211">
        <v>101</v>
      </c>
      <c r="C211">
        <v>406</v>
      </c>
      <c r="D211">
        <v>0</v>
      </c>
      <c r="E211" t="s">
        <v>607</v>
      </c>
    </row>
    <row r="212" spans="1:5" x14ac:dyDescent="0.25">
      <c r="A212">
        <v>3171</v>
      </c>
      <c r="B212">
        <v>101</v>
      </c>
      <c r="C212">
        <v>709</v>
      </c>
      <c r="D212">
        <v>0</v>
      </c>
      <c r="E212" t="s">
        <v>608</v>
      </c>
    </row>
    <row r="213" spans="1:5" x14ac:dyDescent="0.25">
      <c r="A213">
        <v>3173</v>
      </c>
      <c r="B213">
        <v>101</v>
      </c>
      <c r="C213">
        <v>709</v>
      </c>
      <c r="D213">
        <v>0</v>
      </c>
      <c r="E213" t="s">
        <v>609</v>
      </c>
    </row>
    <row r="214" spans="1:5" x14ac:dyDescent="0.25">
      <c r="A214">
        <v>3174</v>
      </c>
      <c r="B214">
        <v>101</v>
      </c>
      <c r="C214">
        <v>709</v>
      </c>
      <c r="D214">
        <v>0</v>
      </c>
      <c r="E214" t="s">
        <v>610</v>
      </c>
    </row>
    <row r="215" spans="1:5" x14ac:dyDescent="0.25">
      <c r="A215">
        <v>3175</v>
      </c>
      <c r="B215">
        <v>101</v>
      </c>
      <c r="C215">
        <v>709</v>
      </c>
      <c r="D215">
        <v>0</v>
      </c>
      <c r="E215" t="s">
        <v>611</v>
      </c>
    </row>
    <row r="216" spans="1:5" x14ac:dyDescent="0.25">
      <c r="A216">
        <v>3178</v>
      </c>
      <c r="B216">
        <v>101</v>
      </c>
      <c r="C216">
        <v>403</v>
      </c>
      <c r="D216">
        <v>0</v>
      </c>
      <c r="E216" t="s">
        <v>612</v>
      </c>
    </row>
    <row r="217" spans="1:5" x14ac:dyDescent="0.25">
      <c r="A217">
        <v>3179</v>
      </c>
      <c r="B217">
        <v>101</v>
      </c>
      <c r="C217">
        <v>409</v>
      </c>
      <c r="D217">
        <v>1900</v>
      </c>
      <c r="E217" t="s">
        <v>613</v>
      </c>
    </row>
    <row r="218" spans="1:5" x14ac:dyDescent="0.25">
      <c r="A218">
        <v>3181</v>
      </c>
      <c r="B218">
        <v>101</v>
      </c>
      <c r="C218">
        <v>409</v>
      </c>
      <c r="D218">
        <v>0</v>
      </c>
      <c r="E218" t="s">
        <v>217</v>
      </c>
    </row>
    <row r="219" spans="1:5" x14ac:dyDescent="0.25">
      <c r="A219">
        <v>3183</v>
      </c>
      <c r="B219">
        <v>746</v>
      </c>
      <c r="C219">
        <v>709</v>
      </c>
      <c r="D219">
        <v>0</v>
      </c>
      <c r="E219" t="s">
        <v>614</v>
      </c>
    </row>
    <row r="220" spans="1:5" x14ac:dyDescent="0.25">
      <c r="A220">
        <v>3184</v>
      </c>
      <c r="B220">
        <v>101</v>
      </c>
      <c r="C220">
        <v>709</v>
      </c>
      <c r="D220">
        <v>0</v>
      </c>
      <c r="E220" t="s">
        <v>615</v>
      </c>
    </row>
    <row r="221" spans="1:5" x14ac:dyDescent="0.25">
      <c r="A221">
        <v>3185</v>
      </c>
      <c r="B221">
        <v>101</v>
      </c>
      <c r="C221">
        <v>709</v>
      </c>
      <c r="D221">
        <v>0</v>
      </c>
      <c r="E221" t="s">
        <v>616</v>
      </c>
    </row>
    <row r="222" spans="1:5" x14ac:dyDescent="0.25">
      <c r="A222">
        <v>3186</v>
      </c>
      <c r="B222">
        <v>101</v>
      </c>
      <c r="C222">
        <v>709</v>
      </c>
      <c r="D222">
        <v>0</v>
      </c>
      <c r="E222" t="s">
        <v>617</v>
      </c>
    </row>
    <row r="223" spans="1:5" x14ac:dyDescent="0.25">
      <c r="A223">
        <v>3187</v>
      </c>
      <c r="B223">
        <v>101</v>
      </c>
      <c r="C223">
        <v>709</v>
      </c>
      <c r="D223">
        <v>0</v>
      </c>
      <c r="E223" t="s">
        <v>618</v>
      </c>
    </row>
    <row r="224" spans="1:5" x14ac:dyDescent="0.25">
      <c r="A224">
        <v>3188</v>
      </c>
      <c r="B224">
        <v>101</v>
      </c>
      <c r="C224">
        <v>709</v>
      </c>
      <c r="D224">
        <v>0</v>
      </c>
      <c r="E224" t="s">
        <v>619</v>
      </c>
    </row>
    <row r="225" spans="1:5" x14ac:dyDescent="0.25">
      <c r="A225">
        <v>3189</v>
      </c>
      <c r="B225">
        <v>746</v>
      </c>
      <c r="C225">
        <v>709</v>
      </c>
      <c r="D225">
        <v>0</v>
      </c>
      <c r="E225" t="s">
        <v>619</v>
      </c>
    </row>
    <row r="226" spans="1:5" x14ac:dyDescent="0.25">
      <c r="A226">
        <v>3190</v>
      </c>
      <c r="B226">
        <v>101</v>
      </c>
      <c r="C226">
        <v>406</v>
      </c>
      <c r="D226">
        <v>0</v>
      </c>
      <c r="E226" t="s">
        <v>620</v>
      </c>
    </row>
    <row r="227" spans="1:5" x14ac:dyDescent="0.25">
      <c r="A227">
        <v>3193</v>
      </c>
      <c r="B227">
        <v>101</v>
      </c>
      <c r="C227">
        <v>709</v>
      </c>
      <c r="D227">
        <v>0</v>
      </c>
      <c r="E227" t="s">
        <v>621</v>
      </c>
    </row>
    <row r="228" spans="1:5" x14ac:dyDescent="0.25">
      <c r="A228">
        <v>3194</v>
      </c>
      <c r="B228">
        <v>101</v>
      </c>
      <c r="C228">
        <v>406</v>
      </c>
      <c r="D228">
        <v>0</v>
      </c>
      <c r="E228" t="s">
        <v>622</v>
      </c>
    </row>
    <row r="229" spans="1:5" x14ac:dyDescent="0.25">
      <c r="A229">
        <v>3195</v>
      </c>
      <c r="B229">
        <v>101</v>
      </c>
      <c r="C229">
        <v>400</v>
      </c>
      <c r="D229">
        <v>0</v>
      </c>
      <c r="E229" t="s">
        <v>623</v>
      </c>
    </row>
    <row r="230" spans="1:5" x14ac:dyDescent="0.25">
      <c r="A230">
        <v>3197</v>
      </c>
      <c r="B230">
        <v>101</v>
      </c>
      <c r="C230">
        <v>709</v>
      </c>
      <c r="D230">
        <v>0</v>
      </c>
      <c r="E230" t="s">
        <v>624</v>
      </c>
    </row>
    <row r="231" spans="1:5" x14ac:dyDescent="0.25">
      <c r="A231">
        <v>3200</v>
      </c>
      <c r="B231">
        <v>101</v>
      </c>
      <c r="C231">
        <v>400</v>
      </c>
      <c r="D231">
        <v>0</v>
      </c>
      <c r="E231" t="s">
        <v>625</v>
      </c>
    </row>
    <row r="232" spans="1:5" x14ac:dyDescent="0.25">
      <c r="A232">
        <v>3201</v>
      </c>
      <c r="B232">
        <v>101</v>
      </c>
      <c r="C232">
        <v>400</v>
      </c>
      <c r="D232">
        <v>0</v>
      </c>
      <c r="E232" t="s">
        <v>626</v>
      </c>
    </row>
    <row r="233" spans="1:5" x14ac:dyDescent="0.25">
      <c r="A233">
        <v>3204</v>
      </c>
      <c r="B233">
        <v>101</v>
      </c>
      <c r="C233">
        <v>400</v>
      </c>
      <c r="D233">
        <v>0</v>
      </c>
      <c r="E233" t="s">
        <v>627</v>
      </c>
    </row>
    <row r="234" spans="1:5" x14ac:dyDescent="0.25">
      <c r="A234">
        <v>3208</v>
      </c>
      <c r="B234">
        <v>101</v>
      </c>
      <c r="C234">
        <v>402</v>
      </c>
      <c r="D234">
        <v>0</v>
      </c>
      <c r="E234" t="s">
        <v>628</v>
      </c>
    </row>
    <row r="235" spans="1:5" x14ac:dyDescent="0.25">
      <c r="A235">
        <v>3211</v>
      </c>
      <c r="B235">
        <v>746</v>
      </c>
      <c r="C235">
        <v>709</v>
      </c>
      <c r="D235">
        <v>0</v>
      </c>
      <c r="E235" t="s">
        <v>629</v>
      </c>
    </row>
    <row r="236" spans="1:5" x14ac:dyDescent="0.25">
      <c r="A236">
        <v>3213</v>
      </c>
      <c r="B236">
        <v>101</v>
      </c>
      <c r="C236">
        <v>406</v>
      </c>
      <c r="D236">
        <v>0</v>
      </c>
      <c r="E236" t="s">
        <v>630</v>
      </c>
    </row>
    <row r="237" spans="1:5" x14ac:dyDescent="0.25">
      <c r="A237">
        <v>3214</v>
      </c>
      <c r="B237">
        <v>101</v>
      </c>
      <c r="C237">
        <v>406</v>
      </c>
      <c r="D237">
        <v>0</v>
      </c>
      <c r="E237" t="s">
        <v>631</v>
      </c>
    </row>
    <row r="238" spans="1:5" x14ac:dyDescent="0.25">
      <c r="A238">
        <v>3215</v>
      </c>
      <c r="B238">
        <v>101</v>
      </c>
      <c r="C238">
        <v>406</v>
      </c>
      <c r="D238">
        <v>0</v>
      </c>
      <c r="E238" t="s">
        <v>632</v>
      </c>
    </row>
    <row r="239" spans="1:5" x14ac:dyDescent="0.25">
      <c r="A239">
        <v>3216</v>
      </c>
      <c r="B239">
        <v>101</v>
      </c>
      <c r="C239">
        <v>406</v>
      </c>
      <c r="D239">
        <v>0</v>
      </c>
      <c r="E239" t="s">
        <v>633</v>
      </c>
    </row>
    <row r="240" spans="1:5" x14ac:dyDescent="0.25">
      <c r="A240">
        <v>3217</v>
      </c>
      <c r="B240">
        <v>101</v>
      </c>
      <c r="C240">
        <v>406</v>
      </c>
      <c r="D240">
        <v>0</v>
      </c>
      <c r="E240" t="s">
        <v>634</v>
      </c>
    </row>
    <row r="241" spans="1:5" x14ac:dyDescent="0.25">
      <c r="A241">
        <v>3218</v>
      </c>
      <c r="B241">
        <v>101</v>
      </c>
      <c r="C241">
        <v>406</v>
      </c>
      <c r="D241">
        <v>0</v>
      </c>
      <c r="E241" t="s">
        <v>635</v>
      </c>
    </row>
    <row r="242" spans="1:5" x14ac:dyDescent="0.25">
      <c r="A242">
        <v>3219</v>
      </c>
      <c r="B242">
        <v>101</v>
      </c>
      <c r="C242">
        <v>406</v>
      </c>
      <c r="D242">
        <v>0</v>
      </c>
      <c r="E242" t="s">
        <v>636</v>
      </c>
    </row>
    <row r="243" spans="1:5" x14ac:dyDescent="0.25">
      <c r="A243">
        <v>3220</v>
      </c>
      <c r="B243">
        <v>101</v>
      </c>
      <c r="C243">
        <v>406</v>
      </c>
      <c r="D243">
        <v>0</v>
      </c>
      <c r="E243" t="s">
        <v>637</v>
      </c>
    </row>
    <row r="244" spans="1:5" x14ac:dyDescent="0.25">
      <c r="A244">
        <v>3221</v>
      </c>
      <c r="B244">
        <v>101</v>
      </c>
      <c r="C244">
        <v>350</v>
      </c>
      <c r="D244">
        <v>0</v>
      </c>
      <c r="E244" t="s">
        <v>638</v>
      </c>
    </row>
    <row r="245" spans="1:5" x14ac:dyDescent="0.25">
      <c r="A245">
        <v>3222</v>
      </c>
      <c r="B245">
        <v>101</v>
      </c>
      <c r="C245">
        <v>406</v>
      </c>
      <c r="D245">
        <v>0</v>
      </c>
      <c r="E245" t="s">
        <v>639</v>
      </c>
    </row>
    <row r="246" spans="1:5" x14ac:dyDescent="0.25">
      <c r="A246">
        <v>3223</v>
      </c>
      <c r="B246">
        <v>101</v>
      </c>
      <c r="C246">
        <v>406</v>
      </c>
      <c r="D246">
        <v>0</v>
      </c>
      <c r="E246" t="s">
        <v>640</v>
      </c>
    </row>
    <row r="247" spans="1:5" x14ac:dyDescent="0.25">
      <c r="A247">
        <v>3224</v>
      </c>
      <c r="B247">
        <v>101</v>
      </c>
      <c r="C247">
        <v>406</v>
      </c>
      <c r="D247">
        <v>0</v>
      </c>
      <c r="E247" t="s">
        <v>641</v>
      </c>
    </row>
    <row r="248" spans="1:5" x14ac:dyDescent="0.25">
      <c r="A248">
        <v>3228</v>
      </c>
      <c r="B248">
        <v>101</v>
      </c>
      <c r="C248">
        <v>407</v>
      </c>
      <c r="D248">
        <v>0</v>
      </c>
      <c r="E248" t="s">
        <v>642</v>
      </c>
    </row>
    <row r="249" spans="1:5" x14ac:dyDescent="0.25">
      <c r="A249">
        <v>3229</v>
      </c>
      <c r="B249">
        <v>101</v>
      </c>
      <c r="C249">
        <v>409</v>
      </c>
      <c r="D249">
        <v>0</v>
      </c>
      <c r="E249" t="s">
        <v>643</v>
      </c>
    </row>
    <row r="250" spans="1:5" x14ac:dyDescent="0.25">
      <c r="A250">
        <v>3230</v>
      </c>
      <c r="B250">
        <v>101</v>
      </c>
      <c r="C250">
        <v>407</v>
      </c>
      <c r="D250">
        <v>0</v>
      </c>
      <c r="E250" t="s">
        <v>644</v>
      </c>
    </row>
    <row r="251" spans="1:5" x14ac:dyDescent="0.25">
      <c r="A251">
        <v>3232</v>
      </c>
      <c r="B251">
        <v>101</v>
      </c>
      <c r="C251">
        <v>407</v>
      </c>
      <c r="D251">
        <v>0</v>
      </c>
      <c r="E251" t="s">
        <v>645</v>
      </c>
    </row>
    <row r="252" spans="1:5" x14ac:dyDescent="0.25">
      <c r="A252">
        <v>3233</v>
      </c>
      <c r="B252">
        <v>101</v>
      </c>
      <c r="C252">
        <v>407</v>
      </c>
      <c r="D252">
        <v>0</v>
      </c>
      <c r="E252" t="s">
        <v>646</v>
      </c>
    </row>
    <row r="253" spans="1:5" x14ac:dyDescent="0.25">
      <c r="A253">
        <v>3235</v>
      </c>
      <c r="B253">
        <v>101</v>
      </c>
      <c r="C253">
        <v>406</v>
      </c>
      <c r="D253">
        <v>0</v>
      </c>
      <c r="E253" t="s">
        <v>647</v>
      </c>
    </row>
    <row r="254" spans="1:5" x14ac:dyDescent="0.25">
      <c r="A254">
        <v>3238</v>
      </c>
      <c r="B254">
        <v>101</v>
      </c>
      <c r="C254">
        <v>407</v>
      </c>
      <c r="D254">
        <v>0</v>
      </c>
      <c r="E254" t="s">
        <v>648</v>
      </c>
    </row>
    <row r="255" spans="1:5" x14ac:dyDescent="0.25">
      <c r="A255">
        <v>3239</v>
      </c>
      <c r="B255">
        <v>101</v>
      </c>
      <c r="C255">
        <v>407</v>
      </c>
      <c r="D255">
        <v>0</v>
      </c>
      <c r="E255" t="s">
        <v>649</v>
      </c>
    </row>
    <row r="256" spans="1:5" x14ac:dyDescent="0.25">
      <c r="A256">
        <v>3242</v>
      </c>
      <c r="B256">
        <v>645</v>
      </c>
      <c r="C256">
        <v>409</v>
      </c>
      <c r="D256">
        <v>0</v>
      </c>
      <c r="E256" t="s">
        <v>650</v>
      </c>
    </row>
    <row r="257" spans="1:5" x14ac:dyDescent="0.25">
      <c r="A257">
        <v>3243</v>
      </c>
      <c r="B257">
        <v>101</v>
      </c>
      <c r="C257">
        <v>403</v>
      </c>
      <c r="D257">
        <v>0</v>
      </c>
      <c r="E257" t="s">
        <v>651</v>
      </c>
    </row>
    <row r="258" spans="1:5" x14ac:dyDescent="0.25">
      <c r="A258">
        <v>3244</v>
      </c>
      <c r="B258">
        <v>628</v>
      </c>
      <c r="C258">
        <v>400</v>
      </c>
      <c r="D258">
        <v>0</v>
      </c>
      <c r="E258" t="s">
        <v>652</v>
      </c>
    </row>
    <row r="259" spans="1:5" x14ac:dyDescent="0.25">
      <c r="A259">
        <v>3250</v>
      </c>
      <c r="B259">
        <v>101</v>
      </c>
      <c r="C259">
        <v>409</v>
      </c>
      <c r="D259">
        <v>0</v>
      </c>
      <c r="E259" t="s">
        <v>653</v>
      </c>
    </row>
    <row r="260" spans="1:5" x14ac:dyDescent="0.25">
      <c r="A260">
        <v>3251</v>
      </c>
      <c r="B260">
        <v>101</v>
      </c>
      <c r="C260">
        <v>409</v>
      </c>
      <c r="D260">
        <v>0</v>
      </c>
      <c r="E260" t="s">
        <v>654</v>
      </c>
    </row>
    <row r="261" spans="1:5" x14ac:dyDescent="0.25">
      <c r="A261">
        <v>3253</v>
      </c>
      <c r="B261">
        <v>101</v>
      </c>
      <c r="C261" t="s">
        <v>1011</v>
      </c>
      <c r="D261">
        <v>0</v>
      </c>
      <c r="E261" t="s">
        <v>655</v>
      </c>
    </row>
    <row r="262" spans="1:5" x14ac:dyDescent="0.25">
      <c r="A262">
        <v>3254</v>
      </c>
      <c r="B262">
        <v>101</v>
      </c>
      <c r="C262" t="s">
        <v>1011</v>
      </c>
      <c r="D262">
        <v>800</v>
      </c>
      <c r="E262" t="s">
        <v>656</v>
      </c>
    </row>
    <row r="263" spans="1:5" x14ac:dyDescent="0.25">
      <c r="A263">
        <v>3255</v>
      </c>
      <c r="B263">
        <v>101</v>
      </c>
      <c r="C263">
        <v>406</v>
      </c>
      <c r="D263">
        <v>0</v>
      </c>
      <c r="E263" t="s">
        <v>657</v>
      </c>
    </row>
    <row r="264" spans="1:5" x14ac:dyDescent="0.25">
      <c r="A264">
        <v>3259</v>
      </c>
      <c r="B264">
        <v>101</v>
      </c>
      <c r="C264">
        <v>409</v>
      </c>
      <c r="D264">
        <v>2000</v>
      </c>
      <c r="E264" t="s">
        <v>658</v>
      </c>
    </row>
    <row r="265" spans="1:5" x14ac:dyDescent="0.25">
      <c r="A265">
        <v>3260</v>
      </c>
      <c r="B265">
        <v>101</v>
      </c>
      <c r="C265">
        <v>400</v>
      </c>
      <c r="D265">
        <v>0</v>
      </c>
      <c r="E265" t="s">
        <v>659</v>
      </c>
    </row>
    <row r="266" spans="1:5" x14ac:dyDescent="0.25">
      <c r="A266">
        <v>3263</v>
      </c>
      <c r="B266">
        <v>101</v>
      </c>
      <c r="C266">
        <v>409</v>
      </c>
      <c r="D266">
        <v>0</v>
      </c>
      <c r="E266" t="s">
        <v>660</v>
      </c>
    </row>
    <row r="267" spans="1:5" x14ac:dyDescent="0.25">
      <c r="A267">
        <v>3265</v>
      </c>
      <c r="B267">
        <v>101</v>
      </c>
      <c r="C267" t="s">
        <v>1011</v>
      </c>
      <c r="D267">
        <v>0</v>
      </c>
      <c r="E267" t="s">
        <v>661</v>
      </c>
    </row>
    <row r="268" spans="1:5" x14ac:dyDescent="0.25">
      <c r="A268">
        <v>3266</v>
      </c>
      <c r="B268">
        <v>101</v>
      </c>
      <c r="C268">
        <v>402</v>
      </c>
      <c r="D268">
        <v>0</v>
      </c>
      <c r="E268" t="s">
        <v>662</v>
      </c>
    </row>
    <row r="269" spans="1:5" x14ac:dyDescent="0.25">
      <c r="A269">
        <v>3267</v>
      </c>
      <c r="B269">
        <v>101</v>
      </c>
      <c r="C269">
        <v>407</v>
      </c>
      <c r="D269">
        <v>0</v>
      </c>
      <c r="E269" t="s">
        <v>663</v>
      </c>
    </row>
    <row r="270" spans="1:5" x14ac:dyDescent="0.25">
      <c r="A270">
        <v>3268</v>
      </c>
      <c r="B270">
        <v>101</v>
      </c>
      <c r="C270" t="s">
        <v>1011</v>
      </c>
      <c r="D270">
        <v>0</v>
      </c>
      <c r="E270" t="s">
        <v>664</v>
      </c>
    </row>
    <row r="271" spans="1:5" x14ac:dyDescent="0.25">
      <c r="A271">
        <v>3269</v>
      </c>
      <c r="B271">
        <v>101</v>
      </c>
      <c r="C271" t="s">
        <v>1011</v>
      </c>
      <c r="D271">
        <v>0</v>
      </c>
      <c r="E271" t="s">
        <v>665</v>
      </c>
    </row>
    <row r="272" spans="1:5" x14ac:dyDescent="0.25">
      <c r="A272">
        <v>3270</v>
      </c>
      <c r="B272">
        <v>101</v>
      </c>
      <c r="C272">
        <v>908</v>
      </c>
      <c r="D272">
        <v>0</v>
      </c>
      <c r="E272" t="s">
        <v>666</v>
      </c>
    </row>
    <row r="273" spans="1:5" x14ac:dyDescent="0.25">
      <c r="A273">
        <v>3272</v>
      </c>
      <c r="B273">
        <v>101</v>
      </c>
      <c r="C273">
        <v>908</v>
      </c>
      <c r="D273">
        <v>0</v>
      </c>
      <c r="E273" t="s">
        <v>667</v>
      </c>
    </row>
    <row r="274" spans="1:5" x14ac:dyDescent="0.25">
      <c r="A274">
        <v>3273</v>
      </c>
      <c r="B274">
        <v>101</v>
      </c>
      <c r="C274">
        <v>908</v>
      </c>
      <c r="D274">
        <v>0</v>
      </c>
      <c r="E274" t="s">
        <v>668</v>
      </c>
    </row>
    <row r="275" spans="1:5" x14ac:dyDescent="0.25">
      <c r="A275">
        <v>3274</v>
      </c>
      <c r="B275">
        <v>101</v>
      </c>
      <c r="C275">
        <v>908</v>
      </c>
      <c r="D275">
        <v>0</v>
      </c>
      <c r="E275" t="s">
        <v>669</v>
      </c>
    </row>
    <row r="276" spans="1:5" x14ac:dyDescent="0.25">
      <c r="A276">
        <v>3276</v>
      </c>
      <c r="B276">
        <v>101</v>
      </c>
      <c r="C276">
        <v>400</v>
      </c>
      <c r="D276">
        <v>0</v>
      </c>
      <c r="E276" t="s">
        <v>670</v>
      </c>
    </row>
    <row r="277" spans="1:5" x14ac:dyDescent="0.25">
      <c r="A277">
        <v>3279</v>
      </c>
      <c r="B277">
        <v>101</v>
      </c>
      <c r="C277">
        <v>402</v>
      </c>
      <c r="D277">
        <v>0</v>
      </c>
      <c r="E277" t="s">
        <v>671</v>
      </c>
    </row>
    <row r="278" spans="1:5" x14ac:dyDescent="0.25">
      <c r="A278">
        <v>3280</v>
      </c>
      <c r="B278">
        <v>101</v>
      </c>
      <c r="C278">
        <v>402</v>
      </c>
      <c r="D278">
        <v>0</v>
      </c>
      <c r="E278" t="s">
        <v>672</v>
      </c>
    </row>
    <row r="279" spans="1:5" x14ac:dyDescent="0.25">
      <c r="A279">
        <v>3281</v>
      </c>
      <c r="B279">
        <v>101</v>
      </c>
      <c r="C279">
        <v>409</v>
      </c>
      <c r="D279">
        <v>0</v>
      </c>
      <c r="E279" t="s">
        <v>673</v>
      </c>
    </row>
    <row r="280" spans="1:5" x14ac:dyDescent="0.25">
      <c r="A280">
        <v>3293</v>
      </c>
      <c r="B280">
        <v>606</v>
      </c>
      <c r="C280">
        <v>409</v>
      </c>
      <c r="D280">
        <v>0</v>
      </c>
      <c r="E280" t="s">
        <v>674</v>
      </c>
    </row>
    <row r="281" spans="1:5" x14ac:dyDescent="0.25">
      <c r="A281">
        <v>3645</v>
      </c>
      <c r="B281">
        <v>101</v>
      </c>
      <c r="C281">
        <v>406</v>
      </c>
      <c r="D281">
        <v>0</v>
      </c>
      <c r="E281" t="s">
        <v>675</v>
      </c>
    </row>
    <row r="282" spans="1:5" x14ac:dyDescent="0.25">
      <c r="A282">
        <v>3646</v>
      </c>
      <c r="B282">
        <v>101</v>
      </c>
      <c r="C282">
        <v>409</v>
      </c>
      <c r="D282">
        <v>15</v>
      </c>
      <c r="E282" t="s">
        <v>676</v>
      </c>
    </row>
    <row r="283" spans="1:5" x14ac:dyDescent="0.25">
      <c r="A283">
        <v>3648</v>
      </c>
      <c r="B283">
        <v>101</v>
      </c>
      <c r="C283">
        <v>406</v>
      </c>
      <c r="D283">
        <v>0</v>
      </c>
      <c r="E283" t="s">
        <v>677</v>
      </c>
    </row>
    <row r="284" spans="1:5" x14ac:dyDescent="0.25">
      <c r="A284">
        <v>3650</v>
      </c>
      <c r="B284">
        <v>101</v>
      </c>
      <c r="C284" t="s">
        <v>1012</v>
      </c>
      <c r="D284">
        <v>0</v>
      </c>
      <c r="E284" t="s">
        <v>273</v>
      </c>
    </row>
    <row r="285" spans="1:5" x14ac:dyDescent="0.25">
      <c r="A285">
        <v>3651</v>
      </c>
      <c r="B285">
        <v>101</v>
      </c>
      <c r="C285" t="s">
        <v>1012</v>
      </c>
      <c r="D285">
        <v>0</v>
      </c>
      <c r="E285" t="s">
        <v>678</v>
      </c>
    </row>
    <row r="286" spans="1:5" x14ac:dyDescent="0.25">
      <c r="A286">
        <v>3652</v>
      </c>
      <c r="B286">
        <v>101</v>
      </c>
      <c r="C286" t="s">
        <v>1012</v>
      </c>
      <c r="D286">
        <v>0</v>
      </c>
      <c r="E286" t="s">
        <v>679</v>
      </c>
    </row>
    <row r="287" spans="1:5" x14ac:dyDescent="0.25">
      <c r="A287">
        <v>3653</v>
      </c>
      <c r="B287">
        <v>101</v>
      </c>
      <c r="C287" t="s">
        <v>1012</v>
      </c>
      <c r="D287">
        <v>0</v>
      </c>
      <c r="E287" t="s">
        <v>680</v>
      </c>
    </row>
    <row r="288" spans="1:5" x14ac:dyDescent="0.25">
      <c r="A288">
        <v>3654</v>
      </c>
      <c r="B288">
        <v>101</v>
      </c>
      <c r="C288" t="s">
        <v>1012</v>
      </c>
      <c r="D288">
        <v>0</v>
      </c>
      <c r="E288" t="s">
        <v>681</v>
      </c>
    </row>
    <row r="289" spans="1:5" x14ac:dyDescent="0.25">
      <c r="A289">
        <v>3655</v>
      </c>
      <c r="B289">
        <v>101</v>
      </c>
      <c r="C289" t="s">
        <v>1012</v>
      </c>
      <c r="D289">
        <v>0</v>
      </c>
      <c r="E289" t="s">
        <v>682</v>
      </c>
    </row>
    <row r="290" spans="1:5" x14ac:dyDescent="0.25">
      <c r="A290">
        <v>3673</v>
      </c>
      <c r="B290">
        <v>101</v>
      </c>
      <c r="C290">
        <v>654</v>
      </c>
      <c r="D290">
        <v>0</v>
      </c>
      <c r="E290" t="s">
        <v>683</v>
      </c>
    </row>
    <row r="291" spans="1:5" x14ac:dyDescent="0.25">
      <c r="A291">
        <v>3674</v>
      </c>
      <c r="B291">
        <v>101</v>
      </c>
      <c r="C291">
        <v>654</v>
      </c>
      <c r="D291">
        <v>0</v>
      </c>
      <c r="E291" t="s">
        <v>684</v>
      </c>
    </row>
    <row r="292" spans="1:5" x14ac:dyDescent="0.25">
      <c r="A292">
        <v>3675</v>
      </c>
      <c r="B292">
        <v>101</v>
      </c>
      <c r="C292">
        <v>654</v>
      </c>
      <c r="D292">
        <v>0</v>
      </c>
      <c r="E292" t="s">
        <v>685</v>
      </c>
    </row>
    <row r="293" spans="1:5" x14ac:dyDescent="0.25">
      <c r="A293">
        <v>3706</v>
      </c>
      <c r="B293">
        <v>101</v>
      </c>
      <c r="C293">
        <v>440</v>
      </c>
      <c r="D293">
        <v>0</v>
      </c>
      <c r="E293" t="s">
        <v>686</v>
      </c>
    </row>
    <row r="294" spans="1:5" x14ac:dyDescent="0.25">
      <c r="A294">
        <v>3708</v>
      </c>
      <c r="B294">
        <v>240</v>
      </c>
      <c r="C294">
        <v>440</v>
      </c>
      <c r="D294">
        <v>0</v>
      </c>
      <c r="E294" t="s">
        <v>687</v>
      </c>
    </row>
    <row r="295" spans="1:5" x14ac:dyDescent="0.25">
      <c r="A295">
        <v>3710</v>
      </c>
      <c r="B295">
        <v>101</v>
      </c>
      <c r="C295">
        <v>440</v>
      </c>
      <c r="D295">
        <v>0</v>
      </c>
      <c r="E295" t="s">
        <v>688</v>
      </c>
    </row>
    <row r="296" spans="1:5" x14ac:dyDescent="0.25">
      <c r="A296">
        <v>3711</v>
      </c>
      <c r="B296">
        <v>101</v>
      </c>
      <c r="C296">
        <v>440</v>
      </c>
      <c r="D296">
        <v>0</v>
      </c>
      <c r="E296" t="s">
        <v>689</v>
      </c>
    </row>
    <row r="297" spans="1:5" x14ac:dyDescent="0.25">
      <c r="A297">
        <v>3715</v>
      </c>
      <c r="B297">
        <v>101</v>
      </c>
      <c r="C297">
        <v>440</v>
      </c>
      <c r="D297">
        <v>0</v>
      </c>
      <c r="E297" t="s">
        <v>690</v>
      </c>
    </row>
    <row r="298" spans="1:5" x14ac:dyDescent="0.25">
      <c r="A298">
        <v>3716</v>
      </c>
      <c r="B298">
        <v>101</v>
      </c>
      <c r="C298">
        <v>440</v>
      </c>
      <c r="D298">
        <v>0</v>
      </c>
      <c r="E298" t="s">
        <v>691</v>
      </c>
    </row>
    <row r="299" spans="1:5" x14ac:dyDescent="0.25">
      <c r="A299">
        <v>3717</v>
      </c>
      <c r="B299">
        <v>101</v>
      </c>
      <c r="C299">
        <v>440</v>
      </c>
      <c r="D299">
        <v>0</v>
      </c>
      <c r="E299" t="s">
        <v>692</v>
      </c>
    </row>
    <row r="300" spans="1:5" x14ac:dyDescent="0.25">
      <c r="A300">
        <v>3718</v>
      </c>
      <c r="B300">
        <v>101</v>
      </c>
      <c r="C300">
        <v>440</v>
      </c>
      <c r="D300">
        <v>0</v>
      </c>
      <c r="E300" t="s">
        <v>693</v>
      </c>
    </row>
    <row r="301" spans="1:5" x14ac:dyDescent="0.25">
      <c r="A301">
        <v>3719</v>
      </c>
      <c r="B301">
        <v>525</v>
      </c>
      <c r="C301">
        <v>440</v>
      </c>
      <c r="D301">
        <v>0</v>
      </c>
      <c r="E301" t="s">
        <v>694</v>
      </c>
    </row>
    <row r="302" spans="1:5" x14ac:dyDescent="0.25">
      <c r="A302">
        <v>3722</v>
      </c>
      <c r="B302">
        <v>101</v>
      </c>
      <c r="C302">
        <v>440</v>
      </c>
      <c r="D302">
        <v>0</v>
      </c>
      <c r="E302" t="s">
        <v>695</v>
      </c>
    </row>
    <row r="303" spans="1:5" x14ac:dyDescent="0.25">
      <c r="A303">
        <v>3723</v>
      </c>
      <c r="B303">
        <v>101</v>
      </c>
      <c r="C303">
        <v>440</v>
      </c>
      <c r="D303">
        <v>0</v>
      </c>
      <c r="E303" t="s">
        <v>696</v>
      </c>
    </row>
    <row r="304" spans="1:5" x14ac:dyDescent="0.25">
      <c r="A304">
        <v>3724</v>
      </c>
      <c r="B304">
        <v>101</v>
      </c>
      <c r="C304">
        <v>440</v>
      </c>
      <c r="D304">
        <v>0</v>
      </c>
      <c r="E304" t="s">
        <v>697</v>
      </c>
    </row>
    <row r="305" spans="1:5" x14ac:dyDescent="0.25">
      <c r="A305">
        <v>3725</v>
      </c>
      <c r="B305">
        <v>101</v>
      </c>
      <c r="C305">
        <v>440</v>
      </c>
      <c r="D305">
        <v>0</v>
      </c>
      <c r="E305" t="s">
        <v>698</v>
      </c>
    </row>
    <row r="306" spans="1:5" x14ac:dyDescent="0.25">
      <c r="A306">
        <v>3727</v>
      </c>
      <c r="B306">
        <v>525</v>
      </c>
      <c r="C306">
        <v>440</v>
      </c>
      <c r="D306">
        <v>0</v>
      </c>
      <c r="E306" t="s">
        <v>699</v>
      </c>
    </row>
    <row r="307" spans="1:5" x14ac:dyDescent="0.25">
      <c r="A307">
        <v>3729</v>
      </c>
      <c r="B307">
        <v>525</v>
      </c>
      <c r="C307">
        <v>440</v>
      </c>
      <c r="D307">
        <v>0</v>
      </c>
      <c r="E307" t="s">
        <v>700</v>
      </c>
    </row>
    <row r="308" spans="1:5" x14ac:dyDescent="0.25">
      <c r="A308">
        <v>3738</v>
      </c>
      <c r="B308">
        <v>101</v>
      </c>
      <c r="C308">
        <v>440</v>
      </c>
      <c r="D308">
        <v>0</v>
      </c>
      <c r="E308" t="s">
        <v>701</v>
      </c>
    </row>
    <row r="309" spans="1:5" x14ac:dyDescent="0.25">
      <c r="A309">
        <v>3739</v>
      </c>
      <c r="B309">
        <v>101</v>
      </c>
      <c r="C309">
        <v>440</v>
      </c>
      <c r="D309">
        <v>0</v>
      </c>
      <c r="E309" t="s">
        <v>702</v>
      </c>
    </row>
    <row r="310" spans="1:5" x14ac:dyDescent="0.25">
      <c r="A310">
        <v>3740</v>
      </c>
      <c r="B310">
        <v>101</v>
      </c>
      <c r="C310">
        <v>652</v>
      </c>
      <c r="D310">
        <v>0</v>
      </c>
      <c r="E310" t="s">
        <v>703</v>
      </c>
    </row>
    <row r="311" spans="1:5" x14ac:dyDescent="0.25">
      <c r="A311">
        <v>3741</v>
      </c>
      <c r="B311">
        <v>101</v>
      </c>
      <c r="C311">
        <v>440</v>
      </c>
      <c r="D311">
        <v>0</v>
      </c>
      <c r="E311" t="s">
        <v>704</v>
      </c>
    </row>
    <row r="312" spans="1:5" x14ac:dyDescent="0.25">
      <c r="A312">
        <v>3743</v>
      </c>
      <c r="B312">
        <v>101</v>
      </c>
      <c r="C312">
        <v>653</v>
      </c>
      <c r="D312">
        <v>0</v>
      </c>
      <c r="E312" t="s">
        <v>705</v>
      </c>
    </row>
    <row r="313" spans="1:5" x14ac:dyDescent="0.25">
      <c r="A313">
        <v>3745</v>
      </c>
      <c r="B313">
        <v>621</v>
      </c>
      <c r="C313">
        <v>652</v>
      </c>
      <c r="D313">
        <v>0</v>
      </c>
      <c r="E313" t="s">
        <v>706</v>
      </c>
    </row>
    <row r="314" spans="1:5" x14ac:dyDescent="0.25">
      <c r="A314">
        <v>3747</v>
      </c>
      <c r="B314">
        <v>101</v>
      </c>
      <c r="C314">
        <v>440</v>
      </c>
      <c r="D314">
        <v>0</v>
      </c>
      <c r="E314" t="s">
        <v>707</v>
      </c>
    </row>
    <row r="315" spans="1:5" x14ac:dyDescent="0.25">
      <c r="A315">
        <v>3748</v>
      </c>
      <c r="B315">
        <v>101</v>
      </c>
      <c r="C315">
        <v>440</v>
      </c>
      <c r="D315">
        <v>0</v>
      </c>
      <c r="E315" t="s">
        <v>708</v>
      </c>
    </row>
    <row r="316" spans="1:5" x14ac:dyDescent="0.25">
      <c r="A316">
        <v>3749</v>
      </c>
      <c r="B316">
        <v>101</v>
      </c>
      <c r="C316">
        <v>440</v>
      </c>
      <c r="D316">
        <v>0</v>
      </c>
      <c r="E316" t="s">
        <v>709</v>
      </c>
    </row>
    <row r="317" spans="1:5" x14ac:dyDescent="0.25">
      <c r="A317">
        <v>3751</v>
      </c>
      <c r="B317">
        <v>101</v>
      </c>
      <c r="C317">
        <v>440</v>
      </c>
      <c r="D317">
        <v>0</v>
      </c>
      <c r="E317" t="s">
        <v>710</v>
      </c>
    </row>
    <row r="318" spans="1:5" x14ac:dyDescent="0.25">
      <c r="A318">
        <v>3752</v>
      </c>
      <c r="B318">
        <v>101</v>
      </c>
      <c r="C318">
        <v>440</v>
      </c>
      <c r="D318">
        <v>0</v>
      </c>
      <c r="E318" t="s">
        <v>711</v>
      </c>
    </row>
    <row r="319" spans="1:5" x14ac:dyDescent="0.25">
      <c r="A319">
        <v>3754</v>
      </c>
      <c r="B319">
        <v>101</v>
      </c>
      <c r="C319">
        <v>440</v>
      </c>
      <c r="D319">
        <v>0</v>
      </c>
      <c r="E319" t="s">
        <v>712</v>
      </c>
    </row>
    <row r="320" spans="1:5" x14ac:dyDescent="0.25">
      <c r="A320">
        <v>3759</v>
      </c>
      <c r="B320">
        <v>101</v>
      </c>
      <c r="C320">
        <v>440</v>
      </c>
      <c r="D320">
        <v>0</v>
      </c>
      <c r="E320" t="s">
        <v>713</v>
      </c>
    </row>
    <row r="321" spans="1:5" x14ac:dyDescent="0.25">
      <c r="A321">
        <v>3760</v>
      </c>
      <c r="B321">
        <v>101</v>
      </c>
      <c r="C321">
        <v>440</v>
      </c>
      <c r="D321">
        <v>0</v>
      </c>
      <c r="E321" t="s">
        <v>714</v>
      </c>
    </row>
    <row r="322" spans="1:5" x14ac:dyDescent="0.25">
      <c r="A322">
        <v>3761</v>
      </c>
      <c r="B322">
        <v>101</v>
      </c>
      <c r="C322">
        <v>440</v>
      </c>
      <c r="D322">
        <v>0</v>
      </c>
      <c r="E322" t="s">
        <v>715</v>
      </c>
    </row>
    <row r="323" spans="1:5" x14ac:dyDescent="0.25">
      <c r="A323">
        <v>3762</v>
      </c>
      <c r="B323">
        <v>101</v>
      </c>
      <c r="C323">
        <v>440</v>
      </c>
      <c r="D323">
        <v>0</v>
      </c>
      <c r="E323" t="s">
        <v>716</v>
      </c>
    </row>
    <row r="324" spans="1:5" x14ac:dyDescent="0.25">
      <c r="A324">
        <v>3763</v>
      </c>
      <c r="B324">
        <v>240</v>
      </c>
      <c r="C324">
        <v>440</v>
      </c>
      <c r="D324">
        <v>0</v>
      </c>
      <c r="E324" t="s">
        <v>717</v>
      </c>
    </row>
    <row r="325" spans="1:5" x14ac:dyDescent="0.25">
      <c r="A325">
        <v>3774</v>
      </c>
      <c r="B325">
        <v>101</v>
      </c>
      <c r="C325">
        <v>230</v>
      </c>
      <c r="D325" t="s">
        <v>411</v>
      </c>
      <c r="E325" t="s">
        <v>718</v>
      </c>
    </row>
    <row r="326" spans="1:5" x14ac:dyDescent="0.25">
      <c r="A326">
        <v>3775</v>
      </c>
      <c r="B326">
        <v>101</v>
      </c>
      <c r="C326">
        <v>650</v>
      </c>
      <c r="D326">
        <v>0</v>
      </c>
      <c r="E326" t="s">
        <v>719</v>
      </c>
    </row>
    <row r="327" spans="1:5" x14ac:dyDescent="0.25">
      <c r="A327">
        <v>3791</v>
      </c>
      <c r="B327">
        <v>101</v>
      </c>
      <c r="C327">
        <v>470</v>
      </c>
      <c r="D327" t="s">
        <v>411</v>
      </c>
    </row>
    <row r="328" spans="1:5" x14ac:dyDescent="0.25">
      <c r="A328">
        <v>3800</v>
      </c>
      <c r="B328">
        <v>101</v>
      </c>
      <c r="C328">
        <v>660</v>
      </c>
      <c r="D328">
        <v>0</v>
      </c>
      <c r="E328" t="s">
        <v>720</v>
      </c>
    </row>
    <row r="329" spans="1:5" x14ac:dyDescent="0.25">
      <c r="A329">
        <v>3805</v>
      </c>
      <c r="B329">
        <v>101</v>
      </c>
      <c r="C329">
        <v>755</v>
      </c>
      <c r="D329">
        <v>0</v>
      </c>
      <c r="E329" t="s">
        <v>721</v>
      </c>
    </row>
    <row r="330" spans="1:5" x14ac:dyDescent="0.25">
      <c r="A330">
        <v>3813</v>
      </c>
      <c r="B330">
        <v>504</v>
      </c>
      <c r="C330" t="s">
        <v>1013</v>
      </c>
      <c r="D330">
        <v>0</v>
      </c>
      <c r="E330" t="s">
        <v>722</v>
      </c>
    </row>
    <row r="331" spans="1:5" x14ac:dyDescent="0.25">
      <c r="A331">
        <v>3814</v>
      </c>
      <c r="B331">
        <v>271</v>
      </c>
      <c r="C331">
        <v>754</v>
      </c>
      <c r="D331">
        <v>0</v>
      </c>
      <c r="E331" t="s">
        <v>723</v>
      </c>
    </row>
    <row r="332" spans="1:5" x14ac:dyDescent="0.25">
      <c r="A332">
        <v>3815</v>
      </c>
      <c r="B332">
        <v>101</v>
      </c>
      <c r="C332" t="s">
        <v>1014</v>
      </c>
      <c r="D332">
        <v>0</v>
      </c>
      <c r="E332" t="s">
        <v>724</v>
      </c>
    </row>
    <row r="333" spans="1:5" x14ac:dyDescent="0.25">
      <c r="A333">
        <v>3816</v>
      </c>
      <c r="B333">
        <v>101</v>
      </c>
      <c r="C333">
        <v>656</v>
      </c>
      <c r="D333">
        <v>0</v>
      </c>
      <c r="E333" t="s">
        <v>725</v>
      </c>
    </row>
    <row r="334" spans="1:5" x14ac:dyDescent="0.25">
      <c r="A334">
        <v>3817</v>
      </c>
      <c r="B334">
        <v>504</v>
      </c>
      <c r="C334" t="s">
        <v>1013</v>
      </c>
      <c r="D334">
        <v>0</v>
      </c>
      <c r="E334" t="s">
        <v>726</v>
      </c>
    </row>
    <row r="335" spans="1:5" x14ac:dyDescent="0.25">
      <c r="A335">
        <v>3818</v>
      </c>
      <c r="B335">
        <v>504</v>
      </c>
      <c r="C335" t="s">
        <v>1013</v>
      </c>
      <c r="D335">
        <v>0</v>
      </c>
      <c r="E335" t="s">
        <v>727</v>
      </c>
    </row>
    <row r="336" spans="1:5" x14ac:dyDescent="0.25">
      <c r="A336">
        <v>3819</v>
      </c>
      <c r="B336">
        <v>101</v>
      </c>
      <c r="C336">
        <v>656</v>
      </c>
      <c r="D336">
        <v>0</v>
      </c>
      <c r="E336" t="s">
        <v>728</v>
      </c>
    </row>
    <row r="337" spans="1:5" x14ac:dyDescent="0.25">
      <c r="A337">
        <v>3820</v>
      </c>
      <c r="B337">
        <v>101</v>
      </c>
      <c r="C337">
        <v>748</v>
      </c>
      <c r="D337">
        <v>0</v>
      </c>
      <c r="E337" t="s">
        <v>729</v>
      </c>
    </row>
    <row r="338" spans="1:5" x14ac:dyDescent="0.25">
      <c r="A338">
        <v>3821</v>
      </c>
      <c r="B338">
        <v>504</v>
      </c>
      <c r="C338" t="s">
        <v>1013</v>
      </c>
      <c r="D338">
        <v>0</v>
      </c>
      <c r="E338" t="s">
        <v>730</v>
      </c>
    </row>
    <row r="339" spans="1:5" x14ac:dyDescent="0.25">
      <c r="A339">
        <v>3823</v>
      </c>
      <c r="B339">
        <v>101</v>
      </c>
      <c r="C339">
        <v>748</v>
      </c>
      <c r="D339">
        <v>0</v>
      </c>
      <c r="E339" t="s">
        <v>731</v>
      </c>
    </row>
    <row r="340" spans="1:5" x14ac:dyDescent="0.25">
      <c r="A340">
        <v>3824</v>
      </c>
      <c r="B340">
        <v>504</v>
      </c>
      <c r="C340" t="s">
        <v>1013</v>
      </c>
      <c r="D340">
        <v>0</v>
      </c>
      <c r="E340" t="s">
        <v>732</v>
      </c>
    </row>
    <row r="341" spans="1:5" x14ac:dyDescent="0.25">
      <c r="A341">
        <v>3826</v>
      </c>
      <c r="B341">
        <v>216</v>
      </c>
      <c r="C341">
        <v>748</v>
      </c>
      <c r="D341">
        <v>0</v>
      </c>
      <c r="E341" t="s">
        <v>733</v>
      </c>
    </row>
    <row r="342" spans="1:5" x14ac:dyDescent="0.25">
      <c r="A342">
        <v>3827</v>
      </c>
      <c r="B342">
        <v>216</v>
      </c>
      <c r="C342">
        <v>748</v>
      </c>
      <c r="D342">
        <v>0</v>
      </c>
      <c r="E342" t="s">
        <v>734</v>
      </c>
    </row>
    <row r="343" spans="1:5" x14ac:dyDescent="0.25">
      <c r="A343">
        <v>3828</v>
      </c>
      <c r="B343">
        <v>504</v>
      </c>
      <c r="C343" t="s">
        <v>1013</v>
      </c>
      <c r="D343">
        <v>0</v>
      </c>
      <c r="E343" t="s">
        <v>735</v>
      </c>
    </row>
    <row r="344" spans="1:5" x14ac:dyDescent="0.25">
      <c r="A344">
        <v>3833</v>
      </c>
      <c r="B344">
        <v>504</v>
      </c>
      <c r="C344" t="s">
        <v>1013</v>
      </c>
      <c r="D344">
        <v>0</v>
      </c>
      <c r="E344" t="s">
        <v>736</v>
      </c>
    </row>
    <row r="345" spans="1:5" x14ac:dyDescent="0.25">
      <c r="A345">
        <v>3835</v>
      </c>
      <c r="B345">
        <v>101</v>
      </c>
      <c r="C345">
        <v>755</v>
      </c>
      <c r="D345">
        <v>0</v>
      </c>
      <c r="E345" t="s">
        <v>737</v>
      </c>
    </row>
    <row r="346" spans="1:5" x14ac:dyDescent="0.25">
      <c r="A346">
        <v>3838</v>
      </c>
      <c r="B346">
        <v>101</v>
      </c>
      <c r="C346">
        <v>744</v>
      </c>
      <c r="D346">
        <v>0</v>
      </c>
      <c r="E346" t="s">
        <v>738</v>
      </c>
    </row>
    <row r="347" spans="1:5" x14ac:dyDescent="0.25">
      <c r="A347">
        <v>3839</v>
      </c>
      <c r="B347">
        <v>101</v>
      </c>
      <c r="C347">
        <v>744</v>
      </c>
      <c r="D347">
        <v>0</v>
      </c>
      <c r="E347" t="s">
        <v>739</v>
      </c>
    </row>
    <row r="348" spans="1:5" x14ac:dyDescent="0.25">
      <c r="A348">
        <v>3841</v>
      </c>
      <c r="B348">
        <v>503</v>
      </c>
      <c r="C348">
        <v>744</v>
      </c>
      <c r="D348">
        <v>0</v>
      </c>
      <c r="E348" t="s">
        <v>740</v>
      </c>
    </row>
    <row r="349" spans="1:5" x14ac:dyDescent="0.25">
      <c r="A349">
        <v>3842</v>
      </c>
      <c r="B349">
        <v>630</v>
      </c>
      <c r="C349">
        <v>754</v>
      </c>
      <c r="D349">
        <v>0</v>
      </c>
      <c r="E349" t="s">
        <v>741</v>
      </c>
    </row>
    <row r="350" spans="1:5" x14ac:dyDescent="0.25">
      <c r="A350">
        <v>3843</v>
      </c>
      <c r="B350">
        <v>271</v>
      </c>
      <c r="C350">
        <v>754</v>
      </c>
      <c r="D350">
        <v>0</v>
      </c>
      <c r="E350" t="s">
        <v>742</v>
      </c>
    </row>
    <row r="351" spans="1:5" x14ac:dyDescent="0.25">
      <c r="A351">
        <v>3847</v>
      </c>
      <c r="B351">
        <v>271</v>
      </c>
      <c r="C351">
        <v>754</v>
      </c>
      <c r="D351">
        <v>0</v>
      </c>
      <c r="E351" t="s">
        <v>743</v>
      </c>
    </row>
    <row r="352" spans="1:5" x14ac:dyDescent="0.25">
      <c r="A352">
        <v>3882</v>
      </c>
      <c r="B352">
        <v>101</v>
      </c>
      <c r="C352">
        <v>755</v>
      </c>
      <c r="D352">
        <v>0</v>
      </c>
      <c r="E352" t="s">
        <v>744</v>
      </c>
    </row>
    <row r="353" spans="1:5" x14ac:dyDescent="0.25">
      <c r="A353">
        <v>3900</v>
      </c>
      <c r="B353">
        <v>101</v>
      </c>
      <c r="C353">
        <v>752</v>
      </c>
      <c r="D353">
        <v>0</v>
      </c>
      <c r="E353" t="s">
        <v>745</v>
      </c>
    </row>
    <row r="354" spans="1:5" x14ac:dyDescent="0.25">
      <c r="A354">
        <v>3910</v>
      </c>
      <c r="B354">
        <v>101</v>
      </c>
      <c r="C354">
        <v>756</v>
      </c>
      <c r="D354">
        <v>0</v>
      </c>
      <c r="E354" t="s">
        <v>746</v>
      </c>
    </row>
    <row r="355" spans="1:5" x14ac:dyDescent="0.25">
      <c r="A355">
        <v>3920</v>
      </c>
      <c r="B355">
        <v>224</v>
      </c>
      <c r="C355">
        <v>580</v>
      </c>
      <c r="D355">
        <v>0</v>
      </c>
      <c r="E355" t="s">
        <v>747</v>
      </c>
    </row>
    <row r="356" spans="1:5" x14ac:dyDescent="0.25">
      <c r="A356">
        <v>3921</v>
      </c>
      <c r="B356">
        <v>224</v>
      </c>
      <c r="C356">
        <v>580</v>
      </c>
      <c r="D356">
        <v>0</v>
      </c>
      <c r="E356" t="s">
        <v>748</v>
      </c>
    </row>
    <row r="357" spans="1:5" x14ac:dyDescent="0.25">
      <c r="A357">
        <v>3922</v>
      </c>
      <c r="B357">
        <v>101</v>
      </c>
      <c r="C357" t="s">
        <v>1015</v>
      </c>
      <c r="D357">
        <v>0</v>
      </c>
      <c r="E357" t="s">
        <v>749</v>
      </c>
    </row>
    <row r="358" spans="1:5" x14ac:dyDescent="0.25">
      <c r="A358">
        <v>3923</v>
      </c>
      <c r="B358">
        <v>101</v>
      </c>
      <c r="C358" t="s">
        <v>1015</v>
      </c>
      <c r="D358">
        <v>0</v>
      </c>
      <c r="E358" t="s">
        <v>750</v>
      </c>
    </row>
    <row r="359" spans="1:5" x14ac:dyDescent="0.25">
      <c r="A359">
        <v>3952</v>
      </c>
      <c r="B359">
        <v>101</v>
      </c>
      <c r="C359">
        <v>749</v>
      </c>
      <c r="D359">
        <v>0</v>
      </c>
      <c r="E359" t="s">
        <v>751</v>
      </c>
    </row>
    <row r="360" spans="1:5" x14ac:dyDescent="0.25">
      <c r="A360">
        <v>4061</v>
      </c>
      <c r="B360">
        <v>101</v>
      </c>
      <c r="C360" t="s">
        <v>1016</v>
      </c>
      <c r="D360">
        <v>0</v>
      </c>
      <c r="E360" t="s">
        <v>752</v>
      </c>
    </row>
    <row r="361" spans="1:5" x14ac:dyDescent="0.25">
      <c r="A361">
        <v>4063</v>
      </c>
      <c r="B361">
        <v>244</v>
      </c>
      <c r="C361" t="s">
        <v>1016</v>
      </c>
      <c r="D361">
        <v>0</v>
      </c>
      <c r="E361" t="s">
        <v>753</v>
      </c>
    </row>
    <row r="362" spans="1:5" x14ac:dyDescent="0.25">
      <c r="A362">
        <v>4067</v>
      </c>
      <c r="B362">
        <v>101</v>
      </c>
      <c r="C362" t="s">
        <v>1016</v>
      </c>
      <c r="D362">
        <v>0</v>
      </c>
      <c r="E362" t="s">
        <v>754</v>
      </c>
    </row>
    <row r="363" spans="1:5" x14ac:dyDescent="0.25">
      <c r="A363">
        <v>4100</v>
      </c>
      <c r="B363">
        <v>101</v>
      </c>
      <c r="C363">
        <v>705</v>
      </c>
      <c r="D363">
        <v>0</v>
      </c>
      <c r="E363" t="s">
        <v>755</v>
      </c>
    </row>
    <row r="364" spans="1:5" x14ac:dyDescent="0.25">
      <c r="A364">
        <v>4101</v>
      </c>
      <c r="B364">
        <v>101</v>
      </c>
      <c r="C364">
        <v>708</v>
      </c>
      <c r="D364">
        <v>0</v>
      </c>
      <c r="E364" t="s">
        <v>756</v>
      </c>
    </row>
    <row r="365" spans="1:5" x14ac:dyDescent="0.25">
      <c r="A365">
        <v>4102</v>
      </c>
      <c r="B365">
        <v>101</v>
      </c>
      <c r="C365">
        <v>705</v>
      </c>
      <c r="D365">
        <v>0</v>
      </c>
      <c r="E365" t="s">
        <v>757</v>
      </c>
    </row>
    <row r="366" spans="1:5" x14ac:dyDescent="0.25">
      <c r="A366">
        <v>4103</v>
      </c>
      <c r="B366">
        <v>101</v>
      </c>
      <c r="C366">
        <v>704</v>
      </c>
      <c r="D366">
        <v>0</v>
      </c>
      <c r="E366" t="s">
        <v>758</v>
      </c>
    </row>
    <row r="367" spans="1:5" x14ac:dyDescent="0.25">
      <c r="A367">
        <v>4104</v>
      </c>
      <c r="B367">
        <v>101</v>
      </c>
      <c r="C367">
        <v>705</v>
      </c>
      <c r="D367">
        <v>0</v>
      </c>
      <c r="E367" t="s">
        <v>759</v>
      </c>
    </row>
    <row r="368" spans="1:5" x14ac:dyDescent="0.25">
      <c r="A368">
        <v>4105</v>
      </c>
      <c r="B368">
        <v>101</v>
      </c>
      <c r="C368">
        <v>705</v>
      </c>
      <c r="D368">
        <v>0</v>
      </c>
      <c r="E368" t="s">
        <v>760</v>
      </c>
    </row>
    <row r="369" spans="1:5" x14ac:dyDescent="0.25">
      <c r="A369">
        <v>4106</v>
      </c>
      <c r="B369">
        <v>101</v>
      </c>
      <c r="C369">
        <v>705</v>
      </c>
      <c r="D369">
        <v>0</v>
      </c>
      <c r="E369" t="s">
        <v>761</v>
      </c>
    </row>
    <row r="370" spans="1:5" x14ac:dyDescent="0.25">
      <c r="A370">
        <v>4107</v>
      </c>
      <c r="B370">
        <v>101</v>
      </c>
      <c r="C370">
        <v>705</v>
      </c>
      <c r="D370">
        <v>0</v>
      </c>
      <c r="E370" t="s">
        <v>762</v>
      </c>
    </row>
    <row r="371" spans="1:5" x14ac:dyDescent="0.25">
      <c r="A371">
        <v>4109</v>
      </c>
      <c r="B371">
        <v>101</v>
      </c>
      <c r="C371">
        <v>705</v>
      </c>
      <c r="D371">
        <v>0</v>
      </c>
      <c r="E371" t="s">
        <v>763</v>
      </c>
    </row>
    <row r="372" spans="1:5" x14ac:dyDescent="0.25">
      <c r="A372">
        <v>4110</v>
      </c>
      <c r="B372">
        <v>101</v>
      </c>
      <c r="C372">
        <v>705</v>
      </c>
      <c r="D372">
        <v>0</v>
      </c>
      <c r="E372" t="s">
        <v>764</v>
      </c>
    </row>
    <row r="373" spans="1:5" x14ac:dyDescent="0.25">
      <c r="A373">
        <v>4130</v>
      </c>
      <c r="B373">
        <v>245</v>
      </c>
      <c r="C373">
        <v>750</v>
      </c>
      <c r="D373">
        <v>0</v>
      </c>
      <c r="E373" t="s">
        <v>765</v>
      </c>
    </row>
    <row r="374" spans="1:5" x14ac:dyDescent="0.25">
      <c r="A374">
        <v>4140</v>
      </c>
      <c r="B374">
        <v>101</v>
      </c>
      <c r="C374">
        <v>705</v>
      </c>
      <c r="D374">
        <v>0</v>
      </c>
      <c r="E374" t="s">
        <v>766</v>
      </c>
    </row>
    <row r="375" spans="1:5" x14ac:dyDescent="0.25">
      <c r="A375">
        <v>4144</v>
      </c>
      <c r="B375">
        <v>101</v>
      </c>
      <c r="C375">
        <v>700</v>
      </c>
      <c r="D375">
        <v>0</v>
      </c>
      <c r="E375" t="s">
        <v>767</v>
      </c>
    </row>
    <row r="376" spans="1:5" x14ac:dyDescent="0.25">
      <c r="A376">
        <v>4145</v>
      </c>
      <c r="B376">
        <v>611</v>
      </c>
      <c r="C376">
        <v>709</v>
      </c>
      <c r="D376">
        <v>0</v>
      </c>
      <c r="E376" t="s">
        <v>768</v>
      </c>
    </row>
    <row r="377" spans="1:5" x14ac:dyDescent="0.25">
      <c r="A377">
        <v>4147</v>
      </c>
      <c r="B377">
        <v>101</v>
      </c>
      <c r="C377">
        <v>709</v>
      </c>
      <c r="D377">
        <v>0</v>
      </c>
      <c r="E377" t="s">
        <v>769</v>
      </c>
    </row>
    <row r="378" spans="1:5" x14ac:dyDescent="0.25">
      <c r="A378">
        <v>4148</v>
      </c>
      <c r="B378">
        <v>101</v>
      </c>
      <c r="C378">
        <v>709</v>
      </c>
      <c r="D378">
        <v>0</v>
      </c>
      <c r="E378" t="s">
        <v>770</v>
      </c>
    </row>
    <row r="379" spans="1:5" x14ac:dyDescent="0.25">
      <c r="A379">
        <v>4149</v>
      </c>
      <c r="B379">
        <v>101</v>
      </c>
      <c r="C379">
        <v>709</v>
      </c>
      <c r="D379">
        <v>0</v>
      </c>
      <c r="E379" t="s">
        <v>771</v>
      </c>
    </row>
    <row r="380" spans="1:5" x14ac:dyDescent="0.25">
      <c r="A380">
        <v>4150</v>
      </c>
      <c r="B380">
        <v>101</v>
      </c>
      <c r="C380">
        <v>700</v>
      </c>
      <c r="D380">
        <v>0</v>
      </c>
      <c r="E380" t="s">
        <v>772</v>
      </c>
    </row>
    <row r="381" spans="1:5" x14ac:dyDescent="0.25">
      <c r="A381">
        <v>4151</v>
      </c>
      <c r="B381">
        <v>101</v>
      </c>
      <c r="C381" t="s">
        <v>1017</v>
      </c>
      <c r="D381">
        <v>0</v>
      </c>
      <c r="E381" t="s">
        <v>773</v>
      </c>
    </row>
    <row r="382" spans="1:5" x14ac:dyDescent="0.25">
      <c r="A382">
        <v>4152</v>
      </c>
      <c r="B382">
        <v>101</v>
      </c>
      <c r="C382">
        <v>707</v>
      </c>
      <c r="D382">
        <v>0</v>
      </c>
      <c r="E382" t="s">
        <v>774</v>
      </c>
    </row>
    <row r="383" spans="1:5" x14ac:dyDescent="0.25">
      <c r="A383">
        <v>4155</v>
      </c>
      <c r="B383">
        <v>101</v>
      </c>
      <c r="C383">
        <v>709</v>
      </c>
      <c r="D383">
        <v>0</v>
      </c>
      <c r="E383" t="s">
        <v>775</v>
      </c>
    </row>
    <row r="384" spans="1:5" x14ac:dyDescent="0.25">
      <c r="A384">
        <v>4158</v>
      </c>
      <c r="B384">
        <v>101</v>
      </c>
      <c r="C384">
        <v>705</v>
      </c>
      <c r="D384">
        <v>0</v>
      </c>
      <c r="E384" t="s">
        <v>776</v>
      </c>
    </row>
    <row r="385" spans="1:5" x14ac:dyDescent="0.25">
      <c r="A385">
        <v>4162</v>
      </c>
      <c r="B385">
        <v>101</v>
      </c>
      <c r="C385">
        <v>704</v>
      </c>
      <c r="D385">
        <v>0</v>
      </c>
      <c r="E385" t="s">
        <v>777</v>
      </c>
    </row>
    <row r="386" spans="1:5" x14ac:dyDescent="0.25">
      <c r="A386">
        <v>4163</v>
      </c>
      <c r="B386">
        <v>613</v>
      </c>
      <c r="C386">
        <v>709</v>
      </c>
      <c r="D386">
        <v>0</v>
      </c>
      <c r="E386" t="s">
        <v>778</v>
      </c>
    </row>
    <row r="387" spans="1:5" x14ac:dyDescent="0.25">
      <c r="A387">
        <v>4165</v>
      </c>
      <c r="B387">
        <v>101</v>
      </c>
      <c r="C387">
        <v>704</v>
      </c>
      <c r="D387">
        <v>0</v>
      </c>
      <c r="E387" t="s">
        <v>779</v>
      </c>
    </row>
    <row r="388" spans="1:5" x14ac:dyDescent="0.25">
      <c r="A388">
        <v>4166</v>
      </c>
      <c r="B388">
        <v>101</v>
      </c>
      <c r="C388">
        <v>707</v>
      </c>
      <c r="D388">
        <v>0</v>
      </c>
      <c r="E388" t="s">
        <v>780</v>
      </c>
    </row>
    <row r="389" spans="1:5" x14ac:dyDescent="0.25">
      <c r="A389">
        <v>4167</v>
      </c>
      <c r="B389">
        <v>101</v>
      </c>
      <c r="C389">
        <v>705</v>
      </c>
      <c r="D389">
        <v>0</v>
      </c>
      <c r="E389" t="s">
        <v>781</v>
      </c>
    </row>
    <row r="390" spans="1:5" x14ac:dyDescent="0.25">
      <c r="A390">
        <v>4168</v>
      </c>
      <c r="B390">
        <v>462</v>
      </c>
      <c r="C390">
        <v>704</v>
      </c>
      <c r="D390">
        <v>0</v>
      </c>
      <c r="E390" t="s">
        <v>782</v>
      </c>
    </row>
    <row r="391" spans="1:5" x14ac:dyDescent="0.25">
      <c r="A391">
        <v>4169</v>
      </c>
      <c r="B391">
        <v>101</v>
      </c>
      <c r="C391">
        <v>705</v>
      </c>
      <c r="D391">
        <v>0</v>
      </c>
      <c r="E391" t="s">
        <v>783</v>
      </c>
    </row>
    <row r="392" spans="1:5" x14ac:dyDescent="0.25">
      <c r="A392">
        <v>4170</v>
      </c>
      <c r="B392">
        <v>629</v>
      </c>
      <c r="C392">
        <v>704</v>
      </c>
      <c r="D392">
        <v>0</v>
      </c>
      <c r="E392" t="s">
        <v>784</v>
      </c>
    </row>
    <row r="393" spans="1:5" x14ac:dyDescent="0.25">
      <c r="A393">
        <v>4171</v>
      </c>
      <c r="B393">
        <v>101</v>
      </c>
      <c r="C393">
        <v>705</v>
      </c>
      <c r="D393">
        <v>0</v>
      </c>
      <c r="E393" t="s">
        <v>785</v>
      </c>
    </row>
    <row r="394" spans="1:5" x14ac:dyDescent="0.25">
      <c r="A394">
        <v>4172</v>
      </c>
      <c r="B394">
        <v>101</v>
      </c>
      <c r="C394">
        <v>705</v>
      </c>
      <c r="D394">
        <v>0</v>
      </c>
      <c r="E394" t="s">
        <v>786</v>
      </c>
    </row>
    <row r="395" spans="1:5" x14ac:dyDescent="0.25">
      <c r="A395">
        <v>4173</v>
      </c>
      <c r="B395">
        <v>101</v>
      </c>
      <c r="C395">
        <v>707</v>
      </c>
      <c r="D395">
        <v>0</v>
      </c>
      <c r="E395" t="s">
        <v>787</v>
      </c>
    </row>
    <row r="396" spans="1:5" x14ac:dyDescent="0.25">
      <c r="A396">
        <v>4175</v>
      </c>
      <c r="B396">
        <v>101</v>
      </c>
      <c r="C396">
        <v>705</v>
      </c>
      <c r="D396">
        <v>0</v>
      </c>
      <c r="E396" t="s">
        <v>788</v>
      </c>
    </row>
    <row r="397" spans="1:5" x14ac:dyDescent="0.25">
      <c r="A397">
        <v>4176</v>
      </c>
      <c r="B397">
        <v>101</v>
      </c>
      <c r="C397">
        <v>705</v>
      </c>
      <c r="D397">
        <v>0</v>
      </c>
      <c r="E397" t="s">
        <v>789</v>
      </c>
    </row>
    <row r="398" spans="1:5" x14ac:dyDescent="0.25">
      <c r="A398">
        <v>4191</v>
      </c>
      <c r="B398">
        <v>613</v>
      </c>
      <c r="C398">
        <v>707</v>
      </c>
      <c r="D398">
        <v>0</v>
      </c>
      <c r="E398" t="s">
        <v>790</v>
      </c>
    </row>
    <row r="399" spans="1:5" x14ac:dyDescent="0.25">
      <c r="A399">
        <v>4194</v>
      </c>
      <c r="B399">
        <v>101</v>
      </c>
      <c r="C399">
        <v>706</v>
      </c>
      <c r="D399">
        <v>0</v>
      </c>
      <c r="E399" t="s">
        <v>791</v>
      </c>
    </row>
    <row r="400" spans="1:5" x14ac:dyDescent="0.25">
      <c r="A400">
        <v>4195</v>
      </c>
      <c r="B400">
        <v>101</v>
      </c>
      <c r="C400">
        <v>706</v>
      </c>
      <c r="D400">
        <v>0</v>
      </c>
      <c r="E400" t="s">
        <v>792</v>
      </c>
    </row>
    <row r="401" spans="1:5" x14ac:dyDescent="0.25">
      <c r="A401">
        <v>4196</v>
      </c>
      <c r="B401">
        <v>101</v>
      </c>
      <c r="C401">
        <v>706</v>
      </c>
      <c r="D401">
        <v>0</v>
      </c>
      <c r="E401" t="s">
        <v>793</v>
      </c>
    </row>
    <row r="402" spans="1:5" x14ac:dyDescent="0.25">
      <c r="A402">
        <v>4197</v>
      </c>
      <c r="B402">
        <v>101</v>
      </c>
      <c r="C402">
        <v>707</v>
      </c>
      <c r="D402">
        <v>0</v>
      </c>
      <c r="E402" t="s">
        <v>794</v>
      </c>
    </row>
    <row r="403" spans="1:5" x14ac:dyDescent="0.25">
      <c r="A403">
        <v>4198</v>
      </c>
      <c r="B403">
        <v>101</v>
      </c>
      <c r="C403">
        <v>706</v>
      </c>
      <c r="D403">
        <v>0</v>
      </c>
      <c r="E403" t="s">
        <v>795</v>
      </c>
    </row>
    <row r="404" spans="1:5" x14ac:dyDescent="0.25">
      <c r="A404">
        <v>4200</v>
      </c>
      <c r="B404">
        <v>101</v>
      </c>
      <c r="C404">
        <v>707</v>
      </c>
      <c r="D404">
        <v>0</v>
      </c>
      <c r="E404" t="s">
        <v>796</v>
      </c>
    </row>
    <row r="405" spans="1:5" x14ac:dyDescent="0.25">
      <c r="A405">
        <v>4201</v>
      </c>
      <c r="B405">
        <v>101</v>
      </c>
      <c r="C405">
        <v>705</v>
      </c>
      <c r="D405">
        <v>0</v>
      </c>
      <c r="E405" t="s">
        <v>797</v>
      </c>
    </row>
    <row r="406" spans="1:5" x14ac:dyDescent="0.25">
      <c r="A406">
        <v>4202</v>
      </c>
      <c r="B406">
        <v>101</v>
      </c>
      <c r="C406">
        <v>705</v>
      </c>
      <c r="D406">
        <v>0</v>
      </c>
      <c r="E406" t="s">
        <v>798</v>
      </c>
    </row>
    <row r="407" spans="1:5" x14ac:dyDescent="0.25">
      <c r="A407">
        <v>4204</v>
      </c>
      <c r="B407">
        <v>101</v>
      </c>
      <c r="C407">
        <v>480</v>
      </c>
      <c r="D407">
        <v>0</v>
      </c>
      <c r="E407" t="s">
        <v>331</v>
      </c>
    </row>
    <row r="408" spans="1:5" x14ac:dyDescent="0.25">
      <c r="A408">
        <v>4205</v>
      </c>
      <c r="B408">
        <v>101</v>
      </c>
      <c r="C408">
        <v>334</v>
      </c>
      <c r="D408">
        <v>0</v>
      </c>
      <c r="E408" t="s">
        <v>799</v>
      </c>
    </row>
    <row r="409" spans="1:5" x14ac:dyDescent="0.25">
      <c r="A409">
        <v>4208</v>
      </c>
      <c r="B409">
        <v>101</v>
      </c>
      <c r="C409">
        <v>705</v>
      </c>
      <c r="D409">
        <v>0</v>
      </c>
      <c r="E409" t="s">
        <v>800</v>
      </c>
    </row>
    <row r="410" spans="1:5" x14ac:dyDescent="0.25">
      <c r="A410">
        <v>4211</v>
      </c>
      <c r="B410">
        <v>101</v>
      </c>
      <c r="C410">
        <v>705</v>
      </c>
      <c r="D410">
        <v>0</v>
      </c>
      <c r="E410" t="s">
        <v>801</v>
      </c>
    </row>
    <row r="411" spans="1:5" x14ac:dyDescent="0.25">
      <c r="A411">
        <v>4212</v>
      </c>
      <c r="B411">
        <v>101</v>
      </c>
      <c r="C411">
        <v>705</v>
      </c>
      <c r="D411">
        <v>0</v>
      </c>
      <c r="E411" t="s">
        <v>802</v>
      </c>
    </row>
    <row r="412" spans="1:5" x14ac:dyDescent="0.25">
      <c r="A412">
        <v>4216</v>
      </c>
      <c r="B412">
        <v>101</v>
      </c>
      <c r="C412" t="s">
        <v>1002</v>
      </c>
      <c r="D412">
        <v>0</v>
      </c>
      <c r="E412" t="s">
        <v>803</v>
      </c>
    </row>
    <row r="413" spans="1:5" x14ac:dyDescent="0.25">
      <c r="A413">
        <v>4219</v>
      </c>
      <c r="B413">
        <v>101</v>
      </c>
      <c r="C413" t="s">
        <v>1018</v>
      </c>
      <c r="D413">
        <v>0</v>
      </c>
      <c r="E413" t="s">
        <v>804</v>
      </c>
    </row>
    <row r="414" spans="1:5" x14ac:dyDescent="0.25">
      <c r="A414">
        <v>4227</v>
      </c>
      <c r="B414">
        <v>101</v>
      </c>
      <c r="C414">
        <v>706</v>
      </c>
      <c r="D414">
        <v>0</v>
      </c>
      <c r="E414" t="s">
        <v>805</v>
      </c>
    </row>
    <row r="415" spans="1:5" x14ac:dyDescent="0.25">
      <c r="A415">
        <v>4228</v>
      </c>
      <c r="B415">
        <v>101</v>
      </c>
      <c r="C415">
        <v>705</v>
      </c>
      <c r="D415">
        <v>0</v>
      </c>
      <c r="E415" t="s">
        <v>806</v>
      </c>
    </row>
    <row r="416" spans="1:5" x14ac:dyDescent="0.25">
      <c r="A416">
        <v>4229</v>
      </c>
      <c r="B416">
        <v>101</v>
      </c>
      <c r="C416">
        <v>705</v>
      </c>
      <c r="D416">
        <v>0</v>
      </c>
      <c r="E416" t="s">
        <v>807</v>
      </c>
    </row>
    <row r="417" spans="1:5" x14ac:dyDescent="0.25">
      <c r="A417">
        <v>4230</v>
      </c>
      <c r="B417">
        <v>101</v>
      </c>
      <c r="C417">
        <v>705</v>
      </c>
      <c r="D417">
        <v>0</v>
      </c>
      <c r="E417" t="s">
        <v>808</v>
      </c>
    </row>
    <row r="418" spans="1:5" x14ac:dyDescent="0.25">
      <c r="A418">
        <v>4231</v>
      </c>
      <c r="B418">
        <v>101</v>
      </c>
      <c r="C418">
        <v>705</v>
      </c>
      <c r="D418">
        <v>0</v>
      </c>
      <c r="E418" t="s">
        <v>809</v>
      </c>
    </row>
    <row r="419" spans="1:5" x14ac:dyDescent="0.25">
      <c r="A419">
        <v>4235</v>
      </c>
      <c r="B419">
        <v>257</v>
      </c>
      <c r="C419">
        <v>706</v>
      </c>
      <c r="D419">
        <v>0</v>
      </c>
      <c r="E419" t="s">
        <v>810</v>
      </c>
    </row>
    <row r="420" spans="1:5" x14ac:dyDescent="0.25">
      <c r="A420">
        <v>4237</v>
      </c>
      <c r="B420">
        <v>101</v>
      </c>
      <c r="C420">
        <v>705</v>
      </c>
      <c r="D420">
        <v>0</v>
      </c>
      <c r="E420" t="s">
        <v>811</v>
      </c>
    </row>
    <row r="421" spans="1:5" x14ac:dyDescent="0.25">
      <c r="A421">
        <v>4239</v>
      </c>
      <c r="B421">
        <v>101</v>
      </c>
      <c r="C421">
        <v>705</v>
      </c>
      <c r="D421">
        <v>0</v>
      </c>
      <c r="E421" t="s">
        <v>812</v>
      </c>
    </row>
    <row r="422" spans="1:5" x14ac:dyDescent="0.25">
      <c r="A422">
        <v>4242</v>
      </c>
      <c r="B422">
        <v>101</v>
      </c>
      <c r="C422">
        <v>705</v>
      </c>
      <c r="D422">
        <v>0</v>
      </c>
      <c r="E422" t="s">
        <v>813</v>
      </c>
    </row>
    <row r="423" spans="1:5" x14ac:dyDescent="0.25">
      <c r="A423">
        <v>4243</v>
      </c>
      <c r="B423">
        <v>101</v>
      </c>
      <c r="C423">
        <v>705</v>
      </c>
      <c r="D423">
        <v>0</v>
      </c>
      <c r="E423" t="s">
        <v>814</v>
      </c>
    </row>
    <row r="424" spans="1:5" x14ac:dyDescent="0.25">
      <c r="A424">
        <v>4244</v>
      </c>
      <c r="B424">
        <v>101</v>
      </c>
      <c r="C424">
        <v>705</v>
      </c>
      <c r="D424">
        <v>0</v>
      </c>
      <c r="E424" t="s">
        <v>815</v>
      </c>
    </row>
    <row r="425" spans="1:5" x14ac:dyDescent="0.25">
      <c r="A425">
        <v>4245</v>
      </c>
      <c r="B425">
        <v>101</v>
      </c>
      <c r="C425">
        <v>705</v>
      </c>
      <c r="D425">
        <v>0</v>
      </c>
      <c r="E425" t="s">
        <v>816</v>
      </c>
    </row>
    <row r="426" spans="1:5" x14ac:dyDescent="0.25">
      <c r="A426">
        <v>4246</v>
      </c>
      <c r="B426">
        <v>101</v>
      </c>
      <c r="C426">
        <v>705</v>
      </c>
      <c r="D426">
        <v>0</v>
      </c>
      <c r="E426" t="s">
        <v>817</v>
      </c>
    </row>
    <row r="427" spans="1:5" x14ac:dyDescent="0.25">
      <c r="A427">
        <v>4247</v>
      </c>
      <c r="B427">
        <v>101</v>
      </c>
      <c r="C427">
        <v>705</v>
      </c>
      <c r="D427">
        <v>0</v>
      </c>
      <c r="E427" t="s">
        <v>818</v>
      </c>
    </row>
    <row r="428" spans="1:5" x14ac:dyDescent="0.25">
      <c r="A428">
        <v>4248</v>
      </c>
      <c r="B428">
        <v>101</v>
      </c>
      <c r="C428">
        <v>705</v>
      </c>
      <c r="D428">
        <v>0</v>
      </c>
      <c r="E428" t="s">
        <v>819</v>
      </c>
    </row>
    <row r="429" spans="1:5" x14ac:dyDescent="0.25">
      <c r="A429">
        <v>4249</v>
      </c>
      <c r="B429">
        <v>101</v>
      </c>
      <c r="C429">
        <v>705</v>
      </c>
      <c r="D429">
        <v>0</v>
      </c>
      <c r="E429" t="s">
        <v>820</v>
      </c>
    </row>
    <row r="430" spans="1:5" x14ac:dyDescent="0.25">
      <c r="A430">
        <v>4250</v>
      </c>
      <c r="B430">
        <v>101</v>
      </c>
      <c r="C430">
        <v>705</v>
      </c>
      <c r="D430">
        <v>0</v>
      </c>
      <c r="E430" t="s">
        <v>821</v>
      </c>
    </row>
    <row r="431" spans="1:5" x14ac:dyDescent="0.25">
      <c r="A431">
        <v>4252</v>
      </c>
      <c r="B431">
        <v>101</v>
      </c>
      <c r="C431">
        <v>705</v>
      </c>
      <c r="D431">
        <v>0</v>
      </c>
      <c r="E431" t="s">
        <v>822</v>
      </c>
    </row>
    <row r="432" spans="1:5" x14ac:dyDescent="0.25">
      <c r="A432">
        <v>4253</v>
      </c>
      <c r="B432">
        <v>101</v>
      </c>
      <c r="C432">
        <v>705</v>
      </c>
      <c r="D432">
        <v>0</v>
      </c>
      <c r="E432" t="s">
        <v>823</v>
      </c>
    </row>
    <row r="433" spans="1:5" x14ac:dyDescent="0.25">
      <c r="A433">
        <v>4254</v>
      </c>
      <c r="B433">
        <v>101</v>
      </c>
      <c r="C433">
        <v>705</v>
      </c>
      <c r="D433">
        <v>0</v>
      </c>
      <c r="E433" t="s">
        <v>824</v>
      </c>
    </row>
    <row r="434" spans="1:5" x14ac:dyDescent="0.25">
      <c r="A434">
        <v>4255</v>
      </c>
      <c r="B434">
        <v>101</v>
      </c>
      <c r="C434">
        <v>705</v>
      </c>
      <c r="D434">
        <v>0</v>
      </c>
      <c r="E434" t="s">
        <v>825</v>
      </c>
    </row>
    <row r="435" spans="1:5" x14ac:dyDescent="0.25">
      <c r="A435">
        <v>4256</v>
      </c>
      <c r="B435">
        <v>101</v>
      </c>
      <c r="C435">
        <v>705</v>
      </c>
      <c r="D435">
        <v>0</v>
      </c>
      <c r="E435" t="s">
        <v>826</v>
      </c>
    </row>
    <row r="436" spans="1:5" x14ac:dyDescent="0.25">
      <c r="A436">
        <v>4257</v>
      </c>
      <c r="B436">
        <v>101</v>
      </c>
      <c r="C436">
        <v>705</v>
      </c>
      <c r="D436">
        <v>0</v>
      </c>
      <c r="E436" t="s">
        <v>827</v>
      </c>
    </row>
    <row r="437" spans="1:5" x14ac:dyDescent="0.25">
      <c r="A437">
        <v>4258</v>
      </c>
      <c r="B437">
        <v>101</v>
      </c>
      <c r="C437">
        <v>705</v>
      </c>
      <c r="D437">
        <v>0</v>
      </c>
      <c r="E437" t="s">
        <v>828</v>
      </c>
    </row>
    <row r="438" spans="1:5" x14ac:dyDescent="0.25">
      <c r="A438">
        <v>4260</v>
      </c>
      <c r="B438">
        <v>101</v>
      </c>
      <c r="C438">
        <v>705</v>
      </c>
      <c r="D438">
        <v>0</v>
      </c>
      <c r="E438" t="s">
        <v>829</v>
      </c>
    </row>
    <row r="439" spans="1:5" x14ac:dyDescent="0.25">
      <c r="A439">
        <v>4261</v>
      </c>
      <c r="B439">
        <v>101</v>
      </c>
      <c r="C439">
        <v>705</v>
      </c>
      <c r="D439">
        <v>0</v>
      </c>
      <c r="E439" t="s">
        <v>830</v>
      </c>
    </row>
    <row r="440" spans="1:5" x14ac:dyDescent="0.25">
      <c r="A440">
        <v>4262</v>
      </c>
      <c r="B440">
        <v>101</v>
      </c>
      <c r="C440">
        <v>705</v>
      </c>
      <c r="D440">
        <v>0</v>
      </c>
      <c r="E440" t="s">
        <v>831</v>
      </c>
    </row>
    <row r="441" spans="1:5" x14ac:dyDescent="0.25">
      <c r="A441">
        <v>4263</v>
      </c>
      <c r="B441">
        <v>101</v>
      </c>
      <c r="C441">
        <v>705</v>
      </c>
      <c r="D441">
        <v>0</v>
      </c>
      <c r="E441" t="s">
        <v>832</v>
      </c>
    </row>
    <row r="442" spans="1:5" x14ac:dyDescent="0.25">
      <c r="A442">
        <v>4264</v>
      </c>
      <c r="B442">
        <v>101</v>
      </c>
      <c r="C442">
        <v>705</v>
      </c>
      <c r="D442">
        <v>0</v>
      </c>
      <c r="E442" t="s">
        <v>833</v>
      </c>
    </row>
    <row r="443" spans="1:5" x14ac:dyDescent="0.25">
      <c r="A443">
        <v>4266</v>
      </c>
      <c r="B443">
        <v>101</v>
      </c>
      <c r="C443">
        <v>705</v>
      </c>
      <c r="D443">
        <v>0</v>
      </c>
      <c r="E443" t="s">
        <v>834</v>
      </c>
    </row>
    <row r="444" spans="1:5" x14ac:dyDescent="0.25">
      <c r="A444">
        <v>4267</v>
      </c>
      <c r="B444">
        <v>101</v>
      </c>
      <c r="C444">
        <v>705</v>
      </c>
      <c r="D444">
        <v>0</v>
      </c>
      <c r="E444" t="s">
        <v>835</v>
      </c>
    </row>
    <row r="445" spans="1:5" x14ac:dyDescent="0.25">
      <c r="A445">
        <v>4268</v>
      </c>
      <c r="B445">
        <v>101</v>
      </c>
      <c r="C445">
        <v>705</v>
      </c>
      <c r="D445">
        <v>0</v>
      </c>
      <c r="E445" t="s">
        <v>836</v>
      </c>
    </row>
    <row r="446" spans="1:5" x14ac:dyDescent="0.25">
      <c r="A446">
        <v>4285</v>
      </c>
      <c r="C446">
        <v>703</v>
      </c>
    </row>
    <row r="447" spans="1:5" x14ac:dyDescent="0.25">
      <c r="A447">
        <v>4458</v>
      </c>
      <c r="B447">
        <v>101</v>
      </c>
      <c r="C447">
        <v>702</v>
      </c>
      <c r="D447">
        <v>0</v>
      </c>
      <c r="E447" t="s">
        <v>837</v>
      </c>
    </row>
    <row r="448" spans="1:5" x14ac:dyDescent="0.25">
      <c r="A448">
        <v>4460</v>
      </c>
      <c r="B448">
        <v>101</v>
      </c>
      <c r="C448">
        <v>702</v>
      </c>
      <c r="D448">
        <v>0</v>
      </c>
      <c r="E448" t="s">
        <v>838</v>
      </c>
    </row>
    <row r="449" spans="1:14" x14ac:dyDescent="0.25">
      <c r="A449">
        <v>4461</v>
      </c>
      <c r="B449">
        <v>101</v>
      </c>
      <c r="C449">
        <v>702</v>
      </c>
      <c r="D449">
        <v>0</v>
      </c>
      <c r="E449" t="s">
        <v>839</v>
      </c>
    </row>
    <row r="450" spans="1:14" x14ac:dyDescent="0.25">
      <c r="A450">
        <v>4462</v>
      </c>
      <c r="B450">
        <v>101</v>
      </c>
      <c r="C450">
        <v>702</v>
      </c>
      <c r="D450">
        <v>0</v>
      </c>
      <c r="E450" t="s">
        <v>840</v>
      </c>
    </row>
    <row r="451" spans="1:14" x14ac:dyDescent="0.25">
      <c r="A451">
        <v>4463</v>
      </c>
      <c r="B451">
        <v>101</v>
      </c>
      <c r="C451">
        <v>702</v>
      </c>
      <c r="D451">
        <v>0</v>
      </c>
      <c r="E451" t="s">
        <v>841</v>
      </c>
    </row>
    <row r="452" spans="1:14" x14ac:dyDescent="0.25">
      <c r="A452">
        <v>4464</v>
      </c>
      <c r="B452">
        <v>101</v>
      </c>
      <c r="C452">
        <v>702</v>
      </c>
      <c r="D452">
        <v>0</v>
      </c>
      <c r="E452" t="s">
        <v>842</v>
      </c>
    </row>
    <row r="453" spans="1:14" x14ac:dyDescent="0.25">
      <c r="A453">
        <v>4465</v>
      </c>
      <c r="B453">
        <v>101</v>
      </c>
      <c r="C453">
        <v>702</v>
      </c>
      <c r="D453">
        <v>0</v>
      </c>
      <c r="E453" t="s">
        <v>843</v>
      </c>
    </row>
    <row r="454" spans="1:14" x14ac:dyDescent="0.25">
      <c r="A454">
        <v>4466</v>
      </c>
      <c r="B454">
        <v>101</v>
      </c>
      <c r="C454">
        <v>702</v>
      </c>
      <c r="D454">
        <v>0</v>
      </c>
      <c r="E454" t="s">
        <v>844</v>
      </c>
    </row>
    <row r="455" spans="1:14" x14ac:dyDescent="0.25">
      <c r="A455">
        <v>4467</v>
      </c>
      <c r="B455">
        <v>101</v>
      </c>
      <c r="C455">
        <v>702</v>
      </c>
      <c r="D455">
        <v>0</v>
      </c>
      <c r="E455" t="s">
        <v>845</v>
      </c>
    </row>
    <row r="456" spans="1:14" x14ac:dyDescent="0.25">
      <c r="A456">
        <v>4470</v>
      </c>
      <c r="B456">
        <v>233</v>
      </c>
      <c r="C456">
        <v>550</v>
      </c>
      <c r="D456">
        <v>0</v>
      </c>
      <c r="E456" t="s">
        <v>846</v>
      </c>
    </row>
    <row r="457" spans="1:14" x14ac:dyDescent="0.25">
      <c r="A457">
        <v>4490</v>
      </c>
      <c r="B457">
        <v>296</v>
      </c>
      <c r="C457">
        <v>690</v>
      </c>
      <c r="D457">
        <v>0</v>
      </c>
      <c r="E457" t="s">
        <v>847</v>
      </c>
    </row>
    <row r="458" spans="1:14" x14ac:dyDescent="0.25">
      <c r="A458">
        <v>4497</v>
      </c>
      <c r="B458">
        <v>296</v>
      </c>
      <c r="C458">
        <v>690</v>
      </c>
      <c r="D458">
        <v>0</v>
      </c>
      <c r="E458" t="s">
        <v>848</v>
      </c>
    </row>
    <row r="459" spans="1:14" x14ac:dyDescent="0.25">
      <c r="A459">
        <v>4501</v>
      </c>
      <c r="B459">
        <v>502</v>
      </c>
      <c r="C459">
        <v>690</v>
      </c>
      <c r="D459">
        <v>0</v>
      </c>
      <c r="E459" t="s">
        <v>849</v>
      </c>
    </row>
    <row r="460" spans="1:14" x14ac:dyDescent="0.25">
      <c r="A460">
        <v>4502</v>
      </c>
      <c r="B460">
        <v>505</v>
      </c>
      <c r="C460">
        <v>690</v>
      </c>
      <c r="D460">
        <v>0</v>
      </c>
      <c r="E460" t="s">
        <v>850</v>
      </c>
    </row>
    <row r="461" spans="1:14" x14ac:dyDescent="0.25">
      <c r="A461">
        <v>4540</v>
      </c>
      <c r="B461">
        <v>101</v>
      </c>
      <c r="C461">
        <v>550</v>
      </c>
      <c r="D461">
        <v>0</v>
      </c>
      <c r="E461" t="s">
        <v>851</v>
      </c>
    </row>
    <row r="462" spans="1:14" x14ac:dyDescent="0.25">
      <c r="A462">
        <v>4541</v>
      </c>
      <c r="C462">
        <v>550</v>
      </c>
    </row>
    <row r="463" spans="1:14" x14ac:dyDescent="0.25">
      <c r="A463">
        <v>4543</v>
      </c>
      <c r="B463">
        <v>101</v>
      </c>
      <c r="C463">
        <v>406</v>
      </c>
      <c r="D463">
        <v>0</v>
      </c>
      <c r="E463" t="s">
        <v>852</v>
      </c>
    </row>
    <row r="464" spans="1:14" x14ac:dyDescent="0.25">
      <c r="A464">
        <v>4545</v>
      </c>
      <c r="B464">
        <v>101</v>
      </c>
      <c r="C464">
        <v>550</v>
      </c>
      <c r="D464">
        <v>0</v>
      </c>
      <c r="E464" t="s">
        <v>853</v>
      </c>
      <c r="M464" s="7" t="s">
        <v>1532</v>
      </c>
      <c r="N464" s="7" t="s">
        <v>1532</v>
      </c>
    </row>
    <row r="465" spans="1:5" x14ac:dyDescent="0.25">
      <c r="A465">
        <v>4546</v>
      </c>
      <c r="B465">
        <v>101</v>
      </c>
      <c r="C465">
        <v>550</v>
      </c>
      <c r="D465">
        <v>0</v>
      </c>
      <c r="E465" t="s">
        <v>854</v>
      </c>
    </row>
    <row r="466" spans="1:5" x14ac:dyDescent="0.25">
      <c r="A466">
        <v>4547</v>
      </c>
      <c r="B466">
        <v>101</v>
      </c>
      <c r="C466">
        <v>406</v>
      </c>
      <c r="D466">
        <v>0</v>
      </c>
      <c r="E466" t="s">
        <v>855</v>
      </c>
    </row>
    <row r="467" spans="1:5" x14ac:dyDescent="0.25">
      <c r="A467">
        <v>4550</v>
      </c>
      <c r="B467">
        <v>101</v>
      </c>
      <c r="C467">
        <v>550</v>
      </c>
      <c r="D467">
        <v>0</v>
      </c>
      <c r="E467" t="s">
        <v>856</v>
      </c>
    </row>
    <row r="468" spans="1:5" x14ac:dyDescent="0.25">
      <c r="A468">
        <v>4551</v>
      </c>
      <c r="B468">
        <v>101</v>
      </c>
      <c r="C468">
        <v>550</v>
      </c>
      <c r="D468">
        <v>0</v>
      </c>
      <c r="E468" t="s">
        <v>857</v>
      </c>
    </row>
    <row r="469" spans="1:5" x14ac:dyDescent="0.25">
      <c r="A469">
        <v>4552</v>
      </c>
      <c r="B469">
        <v>101</v>
      </c>
      <c r="C469">
        <v>550</v>
      </c>
      <c r="D469">
        <v>0</v>
      </c>
      <c r="E469" t="s">
        <v>858</v>
      </c>
    </row>
    <row r="470" spans="1:5" x14ac:dyDescent="0.25">
      <c r="A470">
        <v>4554</v>
      </c>
      <c r="B470">
        <v>101</v>
      </c>
      <c r="C470">
        <v>550</v>
      </c>
      <c r="D470">
        <v>0</v>
      </c>
      <c r="E470" t="s">
        <v>859</v>
      </c>
    </row>
    <row r="471" spans="1:5" x14ac:dyDescent="0.25">
      <c r="A471">
        <v>4556</v>
      </c>
      <c r="B471">
        <v>101</v>
      </c>
      <c r="C471">
        <v>550</v>
      </c>
      <c r="D471">
        <v>0</v>
      </c>
      <c r="E471" t="s">
        <v>860</v>
      </c>
    </row>
    <row r="472" spans="1:5" x14ac:dyDescent="0.25">
      <c r="A472">
        <v>4600</v>
      </c>
      <c r="B472">
        <v>101</v>
      </c>
      <c r="C472">
        <v>550</v>
      </c>
      <c r="D472">
        <v>0</v>
      </c>
      <c r="E472" t="s">
        <v>861</v>
      </c>
    </row>
    <row r="473" spans="1:5" x14ac:dyDescent="0.25">
      <c r="A473">
        <v>4604</v>
      </c>
      <c r="B473">
        <v>101</v>
      </c>
      <c r="C473">
        <v>704</v>
      </c>
      <c r="D473">
        <v>0</v>
      </c>
      <c r="E473" t="s">
        <v>862</v>
      </c>
    </row>
    <row r="474" spans="1:5" x14ac:dyDescent="0.25">
      <c r="A474">
        <v>4605</v>
      </c>
      <c r="B474">
        <v>101</v>
      </c>
      <c r="C474">
        <v>704</v>
      </c>
      <c r="D474">
        <v>0</v>
      </c>
      <c r="E474" t="s">
        <v>863</v>
      </c>
    </row>
    <row r="475" spans="1:5" x14ac:dyDescent="0.25">
      <c r="A475">
        <v>4660</v>
      </c>
      <c r="B475">
        <v>201</v>
      </c>
      <c r="C475">
        <v>800</v>
      </c>
      <c r="D475">
        <v>0</v>
      </c>
      <c r="E475" t="s">
        <v>864</v>
      </c>
    </row>
    <row r="476" spans="1:5" x14ac:dyDescent="0.25">
      <c r="A476">
        <v>4663</v>
      </c>
      <c r="B476">
        <v>201</v>
      </c>
      <c r="C476">
        <v>800</v>
      </c>
      <c r="D476">
        <v>0</v>
      </c>
      <c r="E476" t="s">
        <v>865</v>
      </c>
    </row>
    <row r="477" spans="1:5" x14ac:dyDescent="0.25">
      <c r="A477">
        <v>4664</v>
      </c>
      <c r="B477">
        <v>201</v>
      </c>
      <c r="C477">
        <v>800</v>
      </c>
      <c r="D477">
        <v>0</v>
      </c>
      <c r="E477" t="s">
        <v>866</v>
      </c>
    </row>
    <row r="478" spans="1:5" x14ac:dyDescent="0.25">
      <c r="A478">
        <v>4677</v>
      </c>
      <c r="B478">
        <v>101</v>
      </c>
      <c r="C478">
        <v>709</v>
      </c>
      <c r="D478">
        <v>0</v>
      </c>
      <c r="E478" t="s">
        <v>867</v>
      </c>
    </row>
    <row r="479" spans="1:5" x14ac:dyDescent="0.25">
      <c r="A479">
        <v>4678</v>
      </c>
      <c r="B479">
        <v>101</v>
      </c>
      <c r="C479">
        <v>709</v>
      </c>
      <c r="D479">
        <v>0</v>
      </c>
      <c r="E479" t="s">
        <v>868</v>
      </c>
    </row>
    <row r="480" spans="1:5" x14ac:dyDescent="0.25">
      <c r="A480">
        <v>4680</v>
      </c>
      <c r="B480">
        <v>210</v>
      </c>
      <c r="C480">
        <v>742</v>
      </c>
      <c r="D480">
        <v>0</v>
      </c>
      <c r="E480" t="s">
        <v>869</v>
      </c>
    </row>
    <row r="481" spans="1:5" x14ac:dyDescent="0.25">
      <c r="A481">
        <v>4681</v>
      </c>
      <c r="B481">
        <v>101</v>
      </c>
      <c r="C481">
        <v>740</v>
      </c>
      <c r="D481">
        <v>0</v>
      </c>
      <c r="E481" t="s">
        <v>870</v>
      </c>
    </row>
    <row r="482" spans="1:5" x14ac:dyDescent="0.25">
      <c r="A482">
        <v>4682</v>
      </c>
      <c r="B482">
        <v>210</v>
      </c>
      <c r="C482">
        <v>742</v>
      </c>
      <c r="D482">
        <v>0</v>
      </c>
      <c r="E482" t="s">
        <v>871</v>
      </c>
    </row>
    <row r="483" spans="1:5" x14ac:dyDescent="0.25">
      <c r="A483">
        <v>4683</v>
      </c>
      <c r="B483">
        <v>101</v>
      </c>
      <c r="C483">
        <v>740</v>
      </c>
      <c r="D483">
        <v>0</v>
      </c>
      <c r="E483" t="s">
        <v>872</v>
      </c>
    </row>
    <row r="484" spans="1:5" x14ac:dyDescent="0.25">
      <c r="A484">
        <v>4684</v>
      </c>
      <c r="B484">
        <v>210</v>
      </c>
      <c r="C484" t="s">
        <v>1013</v>
      </c>
      <c r="D484">
        <v>0</v>
      </c>
      <c r="E484" t="s">
        <v>873</v>
      </c>
    </row>
    <row r="485" spans="1:5" x14ac:dyDescent="0.25">
      <c r="A485">
        <v>4685</v>
      </c>
      <c r="B485">
        <v>210</v>
      </c>
      <c r="C485">
        <v>742</v>
      </c>
      <c r="D485">
        <v>0</v>
      </c>
      <c r="E485" t="s">
        <v>874</v>
      </c>
    </row>
    <row r="486" spans="1:5" x14ac:dyDescent="0.25">
      <c r="A486">
        <v>4686</v>
      </c>
      <c r="B486">
        <v>210</v>
      </c>
      <c r="C486">
        <v>742</v>
      </c>
      <c r="D486">
        <v>0</v>
      </c>
      <c r="E486" t="s">
        <v>875</v>
      </c>
    </row>
    <row r="487" spans="1:5" x14ac:dyDescent="0.25">
      <c r="A487">
        <v>4687</v>
      </c>
      <c r="B487">
        <v>101</v>
      </c>
      <c r="C487">
        <v>658</v>
      </c>
      <c r="D487">
        <v>0</v>
      </c>
      <c r="E487" t="s">
        <v>876</v>
      </c>
    </row>
    <row r="488" spans="1:5" x14ac:dyDescent="0.25">
      <c r="A488">
        <v>4688</v>
      </c>
      <c r="B488">
        <v>101</v>
      </c>
      <c r="C488">
        <v>658</v>
      </c>
      <c r="D488">
        <v>0</v>
      </c>
      <c r="E488" t="s">
        <v>877</v>
      </c>
    </row>
    <row r="489" spans="1:5" x14ac:dyDescent="0.25">
      <c r="A489">
        <v>4691</v>
      </c>
      <c r="B489">
        <v>101</v>
      </c>
      <c r="C489">
        <v>658</v>
      </c>
      <c r="D489">
        <v>0</v>
      </c>
      <c r="E489" t="s">
        <v>878</v>
      </c>
    </row>
    <row r="490" spans="1:5" x14ac:dyDescent="0.25">
      <c r="A490">
        <v>4701</v>
      </c>
      <c r="B490">
        <v>201</v>
      </c>
      <c r="C490">
        <v>650</v>
      </c>
      <c r="D490">
        <v>0</v>
      </c>
      <c r="E490" t="s">
        <v>879</v>
      </c>
    </row>
    <row r="491" spans="1:5" x14ac:dyDescent="0.25">
      <c r="A491">
        <v>4702</v>
      </c>
      <c r="B491">
        <v>101</v>
      </c>
      <c r="C491">
        <v>655</v>
      </c>
      <c r="D491">
        <v>0</v>
      </c>
      <c r="E491" t="s">
        <v>880</v>
      </c>
    </row>
    <row r="492" spans="1:5" x14ac:dyDescent="0.25">
      <c r="A492">
        <v>4703</v>
      </c>
      <c r="B492">
        <v>101</v>
      </c>
      <c r="C492">
        <v>650</v>
      </c>
      <c r="D492">
        <v>0</v>
      </c>
      <c r="E492" t="s">
        <v>881</v>
      </c>
    </row>
    <row r="493" spans="1:5" x14ac:dyDescent="0.25">
      <c r="A493">
        <v>4705</v>
      </c>
      <c r="B493">
        <v>101</v>
      </c>
      <c r="C493" t="s">
        <v>1019</v>
      </c>
      <c r="D493">
        <v>0</v>
      </c>
      <c r="E493" t="s">
        <v>882</v>
      </c>
    </row>
    <row r="494" spans="1:5" x14ac:dyDescent="0.25">
      <c r="A494">
        <v>4706</v>
      </c>
      <c r="B494">
        <v>201</v>
      </c>
      <c r="C494">
        <v>650</v>
      </c>
      <c r="D494">
        <v>0</v>
      </c>
      <c r="E494" t="s">
        <v>450</v>
      </c>
    </row>
    <row r="495" spans="1:5" x14ac:dyDescent="0.25">
      <c r="A495">
        <v>4707</v>
      </c>
      <c r="B495">
        <v>201</v>
      </c>
      <c r="C495">
        <v>650</v>
      </c>
      <c r="D495">
        <v>0</v>
      </c>
      <c r="E495" t="s">
        <v>883</v>
      </c>
    </row>
    <row r="496" spans="1:5" x14ac:dyDescent="0.25">
      <c r="A496">
        <v>4708</v>
      </c>
      <c r="B496">
        <v>101</v>
      </c>
      <c r="C496">
        <v>659</v>
      </c>
      <c r="D496">
        <v>0</v>
      </c>
      <c r="E496" t="s">
        <v>884</v>
      </c>
    </row>
    <row r="497" spans="1:5" x14ac:dyDescent="0.25">
      <c r="A497">
        <v>4709</v>
      </c>
      <c r="B497">
        <v>101</v>
      </c>
      <c r="C497">
        <v>655</v>
      </c>
      <c r="D497">
        <v>0</v>
      </c>
      <c r="E497" t="s">
        <v>885</v>
      </c>
    </row>
    <row r="498" spans="1:5" x14ac:dyDescent="0.25">
      <c r="A498">
        <v>4710</v>
      </c>
      <c r="B498">
        <v>101</v>
      </c>
      <c r="C498">
        <v>655</v>
      </c>
      <c r="D498">
        <v>0</v>
      </c>
      <c r="E498" t="s">
        <v>886</v>
      </c>
    </row>
    <row r="499" spans="1:5" x14ac:dyDescent="0.25">
      <c r="A499">
        <v>4711</v>
      </c>
      <c r="B499">
        <v>201</v>
      </c>
      <c r="C499" t="s">
        <v>1020</v>
      </c>
      <c r="D499">
        <v>0</v>
      </c>
      <c r="E499" t="s">
        <v>887</v>
      </c>
    </row>
    <row r="500" spans="1:5" x14ac:dyDescent="0.25">
      <c r="A500">
        <v>4712</v>
      </c>
      <c r="B500">
        <v>201</v>
      </c>
      <c r="C500" t="s">
        <v>1020</v>
      </c>
      <c r="D500">
        <v>0</v>
      </c>
      <c r="E500" t="s">
        <v>888</v>
      </c>
    </row>
    <row r="501" spans="1:5" x14ac:dyDescent="0.25">
      <c r="A501">
        <v>4713</v>
      </c>
      <c r="B501">
        <v>201</v>
      </c>
      <c r="C501" t="s">
        <v>1019</v>
      </c>
      <c r="D501">
        <v>0</v>
      </c>
      <c r="E501" t="s">
        <v>889</v>
      </c>
    </row>
    <row r="502" spans="1:5" x14ac:dyDescent="0.25">
      <c r="A502">
        <v>4715</v>
      </c>
      <c r="B502">
        <v>201</v>
      </c>
      <c r="C502" t="s">
        <v>1020</v>
      </c>
      <c r="D502">
        <v>0</v>
      </c>
      <c r="E502" t="s">
        <v>890</v>
      </c>
    </row>
    <row r="503" spans="1:5" x14ac:dyDescent="0.25">
      <c r="A503">
        <v>4716</v>
      </c>
      <c r="B503">
        <v>201</v>
      </c>
      <c r="C503" t="s">
        <v>1020</v>
      </c>
      <c r="D503">
        <v>0</v>
      </c>
      <c r="E503" t="s">
        <v>891</v>
      </c>
    </row>
    <row r="504" spans="1:5" x14ac:dyDescent="0.25">
      <c r="A504">
        <v>4717</v>
      </c>
      <c r="B504">
        <v>201</v>
      </c>
      <c r="C504" t="s">
        <v>1020</v>
      </c>
      <c r="D504">
        <v>0</v>
      </c>
      <c r="E504" t="s">
        <v>892</v>
      </c>
    </row>
    <row r="505" spans="1:5" x14ac:dyDescent="0.25">
      <c r="A505">
        <v>4721</v>
      </c>
      <c r="B505">
        <v>201</v>
      </c>
      <c r="C505" t="s">
        <v>1019</v>
      </c>
      <c r="D505">
        <v>0</v>
      </c>
      <c r="E505" t="s">
        <v>893</v>
      </c>
    </row>
    <row r="506" spans="1:5" x14ac:dyDescent="0.25">
      <c r="A506">
        <v>4722</v>
      </c>
      <c r="B506">
        <v>101</v>
      </c>
      <c r="C506" t="s">
        <v>1020</v>
      </c>
      <c r="D506">
        <v>0</v>
      </c>
      <c r="E506" t="s">
        <v>894</v>
      </c>
    </row>
    <row r="507" spans="1:5" x14ac:dyDescent="0.25">
      <c r="A507">
        <v>4727</v>
      </c>
      <c r="B507">
        <v>710</v>
      </c>
      <c r="C507">
        <v>657</v>
      </c>
      <c r="D507">
        <v>0</v>
      </c>
      <c r="E507" t="s">
        <v>895</v>
      </c>
    </row>
    <row r="508" spans="1:5" x14ac:dyDescent="0.25">
      <c r="A508">
        <v>4728</v>
      </c>
      <c r="B508">
        <v>101</v>
      </c>
      <c r="C508">
        <v>656</v>
      </c>
      <c r="D508">
        <v>0</v>
      </c>
      <c r="E508" t="s">
        <v>896</v>
      </c>
    </row>
    <row r="509" spans="1:5" x14ac:dyDescent="0.25">
      <c r="A509">
        <v>4729</v>
      </c>
      <c r="B509">
        <v>201</v>
      </c>
      <c r="C509">
        <v>656</v>
      </c>
      <c r="D509">
        <v>0</v>
      </c>
      <c r="E509" t="s">
        <v>897</v>
      </c>
    </row>
    <row r="510" spans="1:5" x14ac:dyDescent="0.25">
      <c r="A510">
        <v>4731</v>
      </c>
      <c r="B510">
        <v>201</v>
      </c>
      <c r="C510" t="s">
        <v>1020</v>
      </c>
      <c r="D510">
        <v>0</v>
      </c>
      <c r="E510" t="s">
        <v>898</v>
      </c>
    </row>
    <row r="511" spans="1:5" x14ac:dyDescent="0.25">
      <c r="A511">
        <v>4732</v>
      </c>
      <c r="B511">
        <v>201</v>
      </c>
      <c r="C511" t="s">
        <v>1020</v>
      </c>
      <c r="D511">
        <v>0</v>
      </c>
      <c r="E511" t="s">
        <v>899</v>
      </c>
    </row>
    <row r="512" spans="1:5" x14ac:dyDescent="0.25">
      <c r="A512">
        <v>4734</v>
      </c>
      <c r="B512">
        <v>101</v>
      </c>
      <c r="C512">
        <v>659</v>
      </c>
      <c r="D512">
        <v>0</v>
      </c>
      <c r="E512" t="s">
        <v>900</v>
      </c>
    </row>
    <row r="513" spans="1:5" x14ac:dyDescent="0.25">
      <c r="A513">
        <v>4735</v>
      </c>
      <c r="B513">
        <v>201</v>
      </c>
      <c r="C513" t="s">
        <v>1020</v>
      </c>
      <c r="D513">
        <v>0</v>
      </c>
      <c r="E513" t="s">
        <v>901</v>
      </c>
    </row>
    <row r="514" spans="1:5" x14ac:dyDescent="0.25">
      <c r="A514">
        <v>4736</v>
      </c>
      <c r="B514">
        <v>101</v>
      </c>
      <c r="C514">
        <v>659</v>
      </c>
      <c r="D514">
        <v>0</v>
      </c>
      <c r="E514" t="s">
        <v>902</v>
      </c>
    </row>
    <row r="515" spans="1:5" x14ac:dyDescent="0.25">
      <c r="A515">
        <v>4737</v>
      </c>
      <c r="B515">
        <v>101</v>
      </c>
      <c r="C515">
        <v>659</v>
      </c>
      <c r="D515">
        <v>0</v>
      </c>
      <c r="E515" t="s">
        <v>903</v>
      </c>
    </row>
    <row r="516" spans="1:5" x14ac:dyDescent="0.25">
      <c r="A516">
        <v>4738</v>
      </c>
      <c r="B516">
        <v>101</v>
      </c>
      <c r="C516">
        <v>650</v>
      </c>
      <c r="D516">
        <v>0</v>
      </c>
      <c r="E516" t="s">
        <v>904</v>
      </c>
    </row>
    <row r="517" spans="1:5" x14ac:dyDescent="0.25">
      <c r="A517">
        <v>4740</v>
      </c>
      <c r="B517">
        <v>201</v>
      </c>
      <c r="C517" t="s">
        <v>1020</v>
      </c>
      <c r="D517">
        <v>0</v>
      </c>
      <c r="E517" t="s">
        <v>905</v>
      </c>
    </row>
    <row r="518" spans="1:5" x14ac:dyDescent="0.25">
      <c r="A518">
        <v>4741</v>
      </c>
      <c r="B518">
        <v>201</v>
      </c>
      <c r="C518" t="s">
        <v>1020</v>
      </c>
      <c r="D518">
        <v>0</v>
      </c>
      <c r="E518" t="s">
        <v>906</v>
      </c>
    </row>
    <row r="519" spans="1:5" x14ac:dyDescent="0.25">
      <c r="A519">
        <v>4742</v>
      </c>
      <c r="B519">
        <v>201</v>
      </c>
      <c r="C519" t="s">
        <v>1020</v>
      </c>
      <c r="D519">
        <v>0</v>
      </c>
      <c r="E519" t="s">
        <v>907</v>
      </c>
    </row>
    <row r="520" spans="1:5" x14ac:dyDescent="0.25">
      <c r="A520">
        <v>4743</v>
      </c>
      <c r="B520">
        <v>201</v>
      </c>
      <c r="C520" t="s">
        <v>1020</v>
      </c>
      <c r="D520">
        <v>0</v>
      </c>
      <c r="E520" t="s">
        <v>908</v>
      </c>
    </row>
    <row r="521" spans="1:5" x14ac:dyDescent="0.25">
      <c r="A521">
        <v>4744</v>
      </c>
      <c r="B521">
        <v>201</v>
      </c>
      <c r="C521" t="s">
        <v>1020</v>
      </c>
      <c r="D521">
        <v>0</v>
      </c>
      <c r="E521" t="s">
        <v>909</v>
      </c>
    </row>
    <row r="522" spans="1:5" x14ac:dyDescent="0.25">
      <c r="A522">
        <v>4745</v>
      </c>
      <c r="B522">
        <v>201</v>
      </c>
      <c r="C522" t="s">
        <v>1020</v>
      </c>
      <c r="D522">
        <v>0</v>
      </c>
      <c r="E522" t="s">
        <v>910</v>
      </c>
    </row>
    <row r="523" spans="1:5" x14ac:dyDescent="0.25">
      <c r="A523">
        <v>4746</v>
      </c>
      <c r="B523">
        <v>201</v>
      </c>
      <c r="C523" t="s">
        <v>1020</v>
      </c>
      <c r="D523">
        <v>0</v>
      </c>
      <c r="E523" t="s">
        <v>911</v>
      </c>
    </row>
    <row r="524" spans="1:5" x14ac:dyDescent="0.25">
      <c r="A524">
        <v>4747</v>
      </c>
      <c r="B524">
        <v>201</v>
      </c>
      <c r="C524" t="s">
        <v>1020</v>
      </c>
      <c r="D524">
        <v>0</v>
      </c>
      <c r="E524" t="s">
        <v>912</v>
      </c>
    </row>
    <row r="525" spans="1:5" x14ac:dyDescent="0.25">
      <c r="A525">
        <v>4770</v>
      </c>
      <c r="B525">
        <v>205</v>
      </c>
      <c r="C525">
        <v>902</v>
      </c>
      <c r="D525">
        <v>0</v>
      </c>
      <c r="E525" t="s">
        <v>913</v>
      </c>
    </row>
    <row r="526" spans="1:5" x14ac:dyDescent="0.25">
      <c r="A526">
        <v>4771</v>
      </c>
      <c r="B526">
        <v>235</v>
      </c>
      <c r="C526">
        <v>902</v>
      </c>
      <c r="D526">
        <v>0</v>
      </c>
      <c r="E526" t="s">
        <v>914</v>
      </c>
    </row>
    <row r="527" spans="1:5" x14ac:dyDescent="0.25">
      <c r="A527">
        <v>4862</v>
      </c>
      <c r="B527">
        <v>101</v>
      </c>
      <c r="C527">
        <v>407</v>
      </c>
      <c r="D527">
        <v>0</v>
      </c>
      <c r="E527" t="s">
        <v>915</v>
      </c>
    </row>
    <row r="528" spans="1:5" x14ac:dyDescent="0.25">
      <c r="A528">
        <v>4865</v>
      </c>
      <c r="B528">
        <v>101</v>
      </c>
      <c r="C528">
        <v>744</v>
      </c>
      <c r="D528">
        <v>0</v>
      </c>
      <c r="E528" t="s">
        <v>916</v>
      </c>
    </row>
    <row r="529" spans="1:5" x14ac:dyDescent="0.25">
      <c r="A529">
        <v>4867</v>
      </c>
      <c r="B529">
        <v>101</v>
      </c>
      <c r="C529">
        <v>102</v>
      </c>
      <c r="D529">
        <v>400</v>
      </c>
      <c r="E529" t="s">
        <v>917</v>
      </c>
    </row>
    <row r="530" spans="1:5" x14ac:dyDescent="0.25">
      <c r="A530">
        <v>4868</v>
      </c>
      <c r="B530">
        <v>101</v>
      </c>
      <c r="C530" t="s">
        <v>1021</v>
      </c>
      <c r="D530" t="s">
        <v>411</v>
      </c>
      <c r="E530" t="s">
        <v>918</v>
      </c>
    </row>
    <row r="531" spans="1:5" x14ac:dyDescent="0.25">
      <c r="A531">
        <v>4869</v>
      </c>
      <c r="B531">
        <v>101</v>
      </c>
      <c r="C531" t="s">
        <v>1021</v>
      </c>
      <c r="D531" t="s">
        <v>411</v>
      </c>
      <c r="E531" t="s">
        <v>919</v>
      </c>
    </row>
    <row r="532" spans="1:5" x14ac:dyDescent="0.25">
      <c r="A532">
        <v>4875</v>
      </c>
      <c r="B532">
        <v>101</v>
      </c>
      <c r="C532" t="s">
        <v>1021</v>
      </c>
      <c r="D532" t="s">
        <v>411</v>
      </c>
      <c r="E532" t="s">
        <v>920</v>
      </c>
    </row>
    <row r="533" spans="1:5" x14ac:dyDescent="0.25">
      <c r="A533">
        <v>4881</v>
      </c>
      <c r="B533">
        <v>201</v>
      </c>
      <c r="C533">
        <v>930</v>
      </c>
      <c r="D533" t="s">
        <v>411</v>
      </c>
      <c r="E533" t="s">
        <v>921</v>
      </c>
    </row>
    <row r="534" spans="1:5" x14ac:dyDescent="0.25">
      <c r="A534">
        <v>4883</v>
      </c>
      <c r="B534">
        <v>101</v>
      </c>
      <c r="C534">
        <v>930</v>
      </c>
      <c r="D534" t="s">
        <v>411</v>
      </c>
      <c r="E534" t="s">
        <v>6</v>
      </c>
    </row>
    <row r="535" spans="1:5" x14ac:dyDescent="0.25">
      <c r="A535">
        <v>4888</v>
      </c>
      <c r="B535">
        <v>101</v>
      </c>
      <c r="C535">
        <v>930</v>
      </c>
      <c r="D535" t="s">
        <v>411</v>
      </c>
      <c r="E535" t="s">
        <v>922</v>
      </c>
    </row>
    <row r="536" spans="1:5" x14ac:dyDescent="0.25">
      <c r="A536">
        <v>4889</v>
      </c>
      <c r="B536">
        <v>101</v>
      </c>
      <c r="C536">
        <v>930</v>
      </c>
      <c r="D536" t="s">
        <v>411</v>
      </c>
      <c r="E536" t="s">
        <v>923</v>
      </c>
    </row>
    <row r="537" spans="1:5" x14ac:dyDescent="0.25">
      <c r="A537">
        <v>4892</v>
      </c>
      <c r="B537">
        <v>101</v>
      </c>
      <c r="C537">
        <v>930</v>
      </c>
      <c r="D537" t="s">
        <v>411</v>
      </c>
      <c r="E537" t="s">
        <v>924</v>
      </c>
    </row>
    <row r="538" spans="1:5" x14ac:dyDescent="0.25">
      <c r="A538">
        <v>4895</v>
      </c>
      <c r="B538">
        <v>287</v>
      </c>
      <c r="C538" t="s">
        <v>1022</v>
      </c>
      <c r="D538" t="s">
        <v>411</v>
      </c>
      <c r="E538" t="s">
        <v>925</v>
      </c>
    </row>
    <row r="539" spans="1:5" x14ac:dyDescent="0.25">
      <c r="A539">
        <v>5030</v>
      </c>
      <c r="B539">
        <v>101</v>
      </c>
      <c r="C539">
        <v>334</v>
      </c>
      <c r="D539">
        <v>0</v>
      </c>
      <c r="E539" t="s">
        <v>926</v>
      </c>
    </row>
    <row r="540" spans="1:5" x14ac:dyDescent="0.25">
      <c r="A540">
        <v>6001</v>
      </c>
      <c r="B540">
        <v>201</v>
      </c>
      <c r="C540">
        <v>800</v>
      </c>
      <c r="D540">
        <v>0</v>
      </c>
      <c r="E540" t="s">
        <v>927</v>
      </c>
    </row>
    <row r="541" spans="1:5" x14ac:dyDescent="0.25">
      <c r="A541">
        <v>6008</v>
      </c>
      <c r="B541">
        <v>101</v>
      </c>
      <c r="C541">
        <v>650</v>
      </c>
      <c r="D541">
        <v>0</v>
      </c>
      <c r="E541" t="s">
        <v>928</v>
      </c>
    </row>
    <row r="542" spans="1:5" x14ac:dyDescent="0.25">
      <c r="A542">
        <v>6010</v>
      </c>
      <c r="B542">
        <v>201</v>
      </c>
      <c r="C542">
        <v>800</v>
      </c>
      <c r="D542">
        <v>0</v>
      </c>
      <c r="E542" t="s">
        <v>922</v>
      </c>
    </row>
    <row r="543" spans="1:5" x14ac:dyDescent="0.25">
      <c r="A543">
        <v>6011</v>
      </c>
      <c r="B543">
        <v>101</v>
      </c>
      <c r="C543">
        <v>650</v>
      </c>
      <c r="D543">
        <v>0</v>
      </c>
      <c r="E543" t="s">
        <v>929</v>
      </c>
    </row>
    <row r="544" spans="1:5" x14ac:dyDescent="0.25">
      <c r="A544">
        <v>6014</v>
      </c>
      <c r="B544">
        <v>201</v>
      </c>
      <c r="C544" t="s">
        <v>1020</v>
      </c>
      <c r="D544">
        <v>0</v>
      </c>
      <c r="E544" t="s">
        <v>930</v>
      </c>
    </row>
    <row r="545" spans="1:5" x14ac:dyDescent="0.25">
      <c r="A545">
        <v>6017</v>
      </c>
      <c r="B545">
        <v>201</v>
      </c>
      <c r="C545" t="s">
        <v>1020</v>
      </c>
      <c r="D545">
        <v>0</v>
      </c>
      <c r="E545" t="s">
        <v>931</v>
      </c>
    </row>
    <row r="546" spans="1:5" x14ac:dyDescent="0.25">
      <c r="A546">
        <v>6018</v>
      </c>
      <c r="B546">
        <v>101</v>
      </c>
      <c r="C546">
        <v>650</v>
      </c>
      <c r="D546">
        <v>0</v>
      </c>
      <c r="E546" t="s">
        <v>932</v>
      </c>
    </row>
    <row r="547" spans="1:5" x14ac:dyDescent="0.25">
      <c r="A547">
        <v>6019</v>
      </c>
      <c r="B547">
        <v>201</v>
      </c>
      <c r="C547">
        <v>800</v>
      </c>
      <c r="D547">
        <v>0</v>
      </c>
      <c r="E547" t="s">
        <v>933</v>
      </c>
    </row>
    <row r="548" spans="1:5" x14ac:dyDescent="0.25">
      <c r="A548">
        <v>6020</v>
      </c>
      <c r="B548">
        <v>210</v>
      </c>
      <c r="C548">
        <v>742</v>
      </c>
      <c r="D548">
        <v>0</v>
      </c>
      <c r="E548" t="s">
        <v>922</v>
      </c>
    </row>
    <row r="549" spans="1:5" x14ac:dyDescent="0.25">
      <c r="A549">
        <v>6021</v>
      </c>
      <c r="B549">
        <v>210</v>
      </c>
      <c r="C549">
        <v>742</v>
      </c>
      <c r="D549">
        <v>0</v>
      </c>
      <c r="E549" t="s">
        <v>934</v>
      </c>
    </row>
    <row r="550" spans="1:5" x14ac:dyDescent="0.25">
      <c r="A550">
        <v>6022</v>
      </c>
      <c r="B550">
        <v>210</v>
      </c>
      <c r="C550">
        <v>742</v>
      </c>
      <c r="D550">
        <v>0</v>
      </c>
      <c r="E550" t="s">
        <v>935</v>
      </c>
    </row>
    <row r="551" spans="1:5" x14ac:dyDescent="0.25">
      <c r="A551">
        <v>6023</v>
      </c>
      <c r="B551">
        <v>210</v>
      </c>
      <c r="C551">
        <v>742</v>
      </c>
      <c r="D551">
        <v>0</v>
      </c>
      <c r="E551" t="s">
        <v>936</v>
      </c>
    </row>
    <row r="552" spans="1:5" x14ac:dyDescent="0.25">
      <c r="A552">
        <v>6024</v>
      </c>
      <c r="B552">
        <v>210</v>
      </c>
      <c r="C552">
        <v>742</v>
      </c>
      <c r="D552">
        <v>0</v>
      </c>
      <c r="E552" t="s">
        <v>937</v>
      </c>
    </row>
    <row r="553" spans="1:5" x14ac:dyDescent="0.25">
      <c r="A553">
        <v>6025</v>
      </c>
      <c r="B553">
        <v>210</v>
      </c>
      <c r="C553">
        <v>742</v>
      </c>
      <c r="D553">
        <v>0</v>
      </c>
      <c r="E553" t="s">
        <v>938</v>
      </c>
    </row>
    <row r="554" spans="1:5" x14ac:dyDescent="0.25">
      <c r="A554">
        <v>6028</v>
      </c>
      <c r="B554">
        <v>609</v>
      </c>
      <c r="C554">
        <v>407</v>
      </c>
      <c r="D554">
        <v>0</v>
      </c>
      <c r="E554" t="s">
        <v>939</v>
      </c>
    </row>
    <row r="555" spans="1:5" x14ac:dyDescent="0.25">
      <c r="A555">
        <v>6031</v>
      </c>
      <c r="B555">
        <v>101</v>
      </c>
      <c r="C555">
        <v>407</v>
      </c>
      <c r="D555">
        <v>0</v>
      </c>
      <c r="E555" t="s">
        <v>940</v>
      </c>
    </row>
    <row r="556" spans="1:5" x14ac:dyDescent="0.25">
      <c r="A556">
        <v>6035</v>
      </c>
      <c r="B556">
        <v>602</v>
      </c>
      <c r="C556">
        <v>908</v>
      </c>
      <c r="D556">
        <v>0</v>
      </c>
      <c r="E556" t="s">
        <v>941</v>
      </c>
    </row>
    <row r="557" spans="1:5" x14ac:dyDescent="0.25">
      <c r="A557">
        <v>6040</v>
      </c>
      <c r="B557">
        <v>101</v>
      </c>
      <c r="C557">
        <v>752</v>
      </c>
      <c r="D557">
        <v>0</v>
      </c>
      <c r="E557" t="s">
        <v>942</v>
      </c>
    </row>
    <row r="558" spans="1:5" x14ac:dyDescent="0.25">
      <c r="A558">
        <v>6070</v>
      </c>
      <c r="B558">
        <v>101</v>
      </c>
      <c r="C558" t="s">
        <v>989</v>
      </c>
      <c r="D558">
        <v>0</v>
      </c>
      <c r="E558" t="s">
        <v>943</v>
      </c>
    </row>
    <row r="559" spans="1:5" x14ac:dyDescent="0.25">
      <c r="A559">
        <v>6072</v>
      </c>
      <c r="B559">
        <v>745</v>
      </c>
      <c r="C559" t="s">
        <v>989</v>
      </c>
      <c r="D559">
        <v>0</v>
      </c>
      <c r="E559" t="s">
        <v>944</v>
      </c>
    </row>
    <row r="560" spans="1:5" x14ac:dyDescent="0.25">
      <c r="A560">
        <v>6074</v>
      </c>
      <c r="B560">
        <v>395</v>
      </c>
      <c r="C560" t="s">
        <v>989</v>
      </c>
      <c r="D560">
        <v>0</v>
      </c>
      <c r="E560" t="s">
        <v>945</v>
      </c>
    </row>
    <row r="561" spans="1:5" x14ac:dyDescent="0.25">
      <c r="A561">
        <v>6075</v>
      </c>
      <c r="B561">
        <v>658</v>
      </c>
      <c r="C561" t="s">
        <v>989</v>
      </c>
      <c r="D561">
        <v>0</v>
      </c>
      <c r="E561" t="s">
        <v>946</v>
      </c>
    </row>
    <row r="562" spans="1:5" x14ac:dyDescent="0.25">
      <c r="A562">
        <v>6076</v>
      </c>
      <c r="B562">
        <v>657</v>
      </c>
      <c r="C562" t="s">
        <v>989</v>
      </c>
      <c r="D562">
        <v>0</v>
      </c>
      <c r="E562" t="s">
        <v>947</v>
      </c>
    </row>
    <row r="563" spans="1:5" x14ac:dyDescent="0.25">
      <c r="A563">
        <v>6077</v>
      </c>
      <c r="B563">
        <v>395</v>
      </c>
      <c r="C563" t="s">
        <v>989</v>
      </c>
      <c r="D563">
        <v>0</v>
      </c>
      <c r="E563" t="s">
        <v>948</v>
      </c>
    </row>
    <row r="564" spans="1:5" x14ac:dyDescent="0.25">
      <c r="A564">
        <v>6080</v>
      </c>
      <c r="B564">
        <v>101</v>
      </c>
      <c r="C564" t="s">
        <v>989</v>
      </c>
      <c r="D564">
        <v>0</v>
      </c>
      <c r="E564" t="s">
        <v>949</v>
      </c>
    </row>
    <row r="565" spans="1:5" x14ac:dyDescent="0.25">
      <c r="A565">
        <v>6082</v>
      </c>
      <c r="B565">
        <v>290</v>
      </c>
      <c r="C565" t="s">
        <v>989</v>
      </c>
      <c r="D565">
        <v>0</v>
      </c>
      <c r="E565" t="s">
        <v>950</v>
      </c>
    </row>
    <row r="566" spans="1:5" x14ac:dyDescent="0.25">
      <c r="A566">
        <v>6090</v>
      </c>
      <c r="B566">
        <v>660</v>
      </c>
      <c r="C566">
        <v>440</v>
      </c>
      <c r="D566">
        <v>0</v>
      </c>
      <c r="E566" t="s">
        <v>951</v>
      </c>
    </row>
    <row r="567" spans="1:5" x14ac:dyDescent="0.25">
      <c r="A567">
        <v>6100</v>
      </c>
      <c r="B567">
        <v>718</v>
      </c>
      <c r="C567" t="s">
        <v>1005</v>
      </c>
      <c r="D567" t="s">
        <v>411</v>
      </c>
      <c r="E567" t="s">
        <v>952</v>
      </c>
    </row>
    <row r="568" spans="1:5" x14ac:dyDescent="0.25">
      <c r="A568">
        <v>6101</v>
      </c>
      <c r="B568">
        <v>718</v>
      </c>
      <c r="C568" t="s">
        <v>1005</v>
      </c>
      <c r="D568" t="s">
        <v>411</v>
      </c>
      <c r="E568" t="s">
        <v>953</v>
      </c>
    </row>
    <row r="569" spans="1:5" x14ac:dyDescent="0.25">
      <c r="A569">
        <v>6102</v>
      </c>
      <c r="B569">
        <v>718</v>
      </c>
      <c r="C569" t="s">
        <v>1005</v>
      </c>
      <c r="D569" t="s">
        <v>411</v>
      </c>
      <c r="E569" t="s">
        <v>954</v>
      </c>
    </row>
    <row r="570" spans="1:5" x14ac:dyDescent="0.25">
      <c r="A570">
        <v>6122</v>
      </c>
      <c r="B570">
        <v>101</v>
      </c>
      <c r="C570" t="s">
        <v>994</v>
      </c>
      <c r="D570" t="s">
        <v>411</v>
      </c>
      <c r="E570" t="s">
        <v>955</v>
      </c>
    </row>
    <row r="571" spans="1:5" x14ac:dyDescent="0.25">
      <c r="A571">
        <v>6131</v>
      </c>
      <c r="B571">
        <v>101</v>
      </c>
      <c r="C571">
        <v>470</v>
      </c>
      <c r="D571" t="s">
        <v>411</v>
      </c>
      <c r="E571" t="s">
        <v>956</v>
      </c>
    </row>
    <row r="572" spans="1:5" x14ac:dyDescent="0.25">
      <c r="A572">
        <v>6141</v>
      </c>
      <c r="B572">
        <v>505</v>
      </c>
      <c r="C572">
        <v>690</v>
      </c>
      <c r="D572">
        <v>0</v>
      </c>
      <c r="E572" t="s">
        <v>957</v>
      </c>
    </row>
    <row r="573" spans="1:5" x14ac:dyDescent="0.25">
      <c r="A573">
        <v>6142</v>
      </c>
      <c r="B573">
        <v>505</v>
      </c>
      <c r="C573">
        <v>690</v>
      </c>
      <c r="D573">
        <v>0</v>
      </c>
      <c r="E573" t="s">
        <v>958</v>
      </c>
    </row>
    <row r="574" spans="1:5" x14ac:dyDescent="0.25">
      <c r="A574">
        <v>6143</v>
      </c>
      <c r="B574">
        <v>505</v>
      </c>
      <c r="C574">
        <v>690</v>
      </c>
      <c r="D574">
        <v>0</v>
      </c>
      <c r="E574" t="s">
        <v>959</v>
      </c>
    </row>
    <row r="575" spans="1:5" x14ac:dyDescent="0.25">
      <c r="A575">
        <v>6144</v>
      </c>
      <c r="B575">
        <v>505</v>
      </c>
      <c r="C575">
        <v>690</v>
      </c>
      <c r="D575">
        <v>0</v>
      </c>
      <c r="E575" t="s">
        <v>960</v>
      </c>
    </row>
    <row r="576" spans="1:5" x14ac:dyDescent="0.25">
      <c r="A576">
        <v>6145</v>
      </c>
      <c r="B576">
        <v>505</v>
      </c>
      <c r="C576">
        <v>690</v>
      </c>
      <c r="D576">
        <v>0</v>
      </c>
      <c r="E576" t="s">
        <v>961</v>
      </c>
    </row>
    <row r="577" spans="1:5" x14ac:dyDescent="0.25">
      <c r="A577">
        <v>6146</v>
      </c>
      <c r="B577">
        <v>505</v>
      </c>
      <c r="C577">
        <v>690</v>
      </c>
      <c r="D577">
        <v>0</v>
      </c>
      <c r="E577" t="s">
        <v>962</v>
      </c>
    </row>
    <row r="578" spans="1:5" x14ac:dyDescent="0.25">
      <c r="A578">
        <v>6147</v>
      </c>
      <c r="B578">
        <v>502</v>
      </c>
      <c r="C578">
        <v>690</v>
      </c>
      <c r="D578">
        <v>0</v>
      </c>
      <c r="E578" t="s">
        <v>963</v>
      </c>
    </row>
    <row r="579" spans="1:5" x14ac:dyDescent="0.25">
      <c r="A579">
        <v>6148</v>
      </c>
      <c r="B579">
        <v>502</v>
      </c>
      <c r="C579">
        <v>690</v>
      </c>
      <c r="D579">
        <v>0</v>
      </c>
      <c r="E579" t="s">
        <v>964</v>
      </c>
    </row>
    <row r="580" spans="1:5" x14ac:dyDescent="0.25">
      <c r="A580">
        <v>6149</v>
      </c>
      <c r="B580">
        <v>505</v>
      </c>
      <c r="C580">
        <v>690</v>
      </c>
      <c r="D580">
        <v>0</v>
      </c>
      <c r="E580" t="s">
        <v>965</v>
      </c>
    </row>
    <row r="581" spans="1:5" x14ac:dyDescent="0.25">
      <c r="A581">
        <v>6150</v>
      </c>
      <c r="B581">
        <v>101</v>
      </c>
      <c r="C581" t="s">
        <v>1014</v>
      </c>
      <c r="D581">
        <v>0</v>
      </c>
      <c r="E581" t="s">
        <v>966</v>
      </c>
    </row>
    <row r="582" spans="1:5" x14ac:dyDescent="0.25">
      <c r="A582">
        <v>6151</v>
      </c>
      <c r="B582">
        <v>101</v>
      </c>
      <c r="C582" t="s">
        <v>1014</v>
      </c>
      <c r="D582">
        <v>0</v>
      </c>
      <c r="E582" t="s">
        <v>967</v>
      </c>
    </row>
    <row r="583" spans="1:5" x14ac:dyDescent="0.25">
      <c r="A583">
        <v>6201</v>
      </c>
      <c r="B583">
        <v>101</v>
      </c>
      <c r="C583">
        <v>500</v>
      </c>
      <c r="D583">
        <v>0</v>
      </c>
      <c r="E583" t="s">
        <v>968</v>
      </c>
    </row>
    <row r="584" spans="1:5" x14ac:dyDescent="0.25">
      <c r="A584">
        <v>6215</v>
      </c>
      <c r="B584">
        <v>717</v>
      </c>
      <c r="C584" t="s">
        <v>997</v>
      </c>
      <c r="D584" t="s">
        <v>411</v>
      </c>
      <c r="E584" t="s">
        <v>969</v>
      </c>
    </row>
    <row r="585" spans="1:5" x14ac:dyDescent="0.25">
      <c r="A585">
        <v>6220</v>
      </c>
      <c r="B585">
        <v>618</v>
      </c>
      <c r="C585" t="s">
        <v>1020</v>
      </c>
      <c r="D585">
        <v>0</v>
      </c>
      <c r="E585" t="s">
        <v>970</v>
      </c>
    </row>
    <row r="586" spans="1:5" x14ac:dyDescent="0.25">
      <c r="A586">
        <v>6224</v>
      </c>
      <c r="B586">
        <v>201</v>
      </c>
      <c r="C586" t="s">
        <v>1019</v>
      </c>
      <c r="D586">
        <v>0</v>
      </c>
      <c r="E586" t="s">
        <v>971</v>
      </c>
    </row>
    <row r="587" spans="1:5" x14ac:dyDescent="0.25">
      <c r="A587">
        <v>6241</v>
      </c>
      <c r="B587">
        <v>615</v>
      </c>
      <c r="C587">
        <v>752</v>
      </c>
      <c r="D587">
        <v>0</v>
      </c>
      <c r="E587" t="s">
        <v>972</v>
      </c>
    </row>
    <row r="588" spans="1:5" x14ac:dyDescent="0.25">
      <c r="A588">
        <v>9030</v>
      </c>
      <c r="B588">
        <v>101</v>
      </c>
      <c r="C588" t="s">
        <v>983</v>
      </c>
      <c r="D588">
        <v>0</v>
      </c>
      <c r="E588" t="s">
        <v>973</v>
      </c>
    </row>
    <row r="589" spans="1:5" x14ac:dyDescent="0.25">
      <c r="A589">
        <v>9040</v>
      </c>
      <c r="B589">
        <v>101</v>
      </c>
      <c r="C589" t="s">
        <v>988</v>
      </c>
      <c r="D589">
        <v>0</v>
      </c>
      <c r="E589" t="s">
        <v>974</v>
      </c>
    </row>
    <row r="590" spans="1:5" x14ac:dyDescent="0.25">
      <c r="A590">
        <v>9050</v>
      </c>
      <c r="B590">
        <v>101</v>
      </c>
      <c r="C590" t="s">
        <v>989</v>
      </c>
      <c r="D590">
        <v>0</v>
      </c>
      <c r="E590" t="s">
        <v>975</v>
      </c>
    </row>
    <row r="591" spans="1:5" x14ac:dyDescent="0.25">
      <c r="A591">
        <v>9081</v>
      </c>
      <c r="B591">
        <v>101</v>
      </c>
      <c r="C591">
        <v>801</v>
      </c>
      <c r="D591" t="s">
        <v>411</v>
      </c>
      <c r="E591" t="s">
        <v>976</v>
      </c>
    </row>
    <row r="592" spans="1:5" x14ac:dyDescent="0.25">
      <c r="A592">
        <v>9130</v>
      </c>
      <c r="B592">
        <v>101</v>
      </c>
      <c r="C592">
        <v>130</v>
      </c>
      <c r="D592">
        <v>0</v>
      </c>
      <c r="E592" t="s">
        <v>977</v>
      </c>
    </row>
    <row r="593" spans="1:5" x14ac:dyDescent="0.25">
      <c r="A593">
        <v>9600</v>
      </c>
      <c r="B593">
        <v>101</v>
      </c>
      <c r="C593">
        <v>600</v>
      </c>
      <c r="D593">
        <v>0</v>
      </c>
      <c r="E593" t="s">
        <v>754</v>
      </c>
    </row>
    <row r="594" spans="1:5" x14ac:dyDescent="0.25">
      <c r="A594">
        <v>9651</v>
      </c>
      <c r="B594">
        <v>201</v>
      </c>
      <c r="C594" t="s">
        <v>1019</v>
      </c>
      <c r="D594">
        <v>0</v>
      </c>
      <c r="E594" t="s">
        <v>889</v>
      </c>
    </row>
    <row r="595" spans="1:5" x14ac:dyDescent="0.25">
      <c r="A595">
        <v>9707</v>
      </c>
      <c r="B595">
        <v>101</v>
      </c>
      <c r="C595">
        <v>707</v>
      </c>
      <c r="D595">
        <v>0</v>
      </c>
      <c r="E595" t="s">
        <v>978</v>
      </c>
    </row>
    <row r="596" spans="1:5" x14ac:dyDescent="0.25">
      <c r="A596">
        <v>9741</v>
      </c>
      <c r="B596">
        <v>101</v>
      </c>
      <c r="C596">
        <v>7401</v>
      </c>
      <c r="D596">
        <v>0</v>
      </c>
      <c r="E596" t="s">
        <v>979</v>
      </c>
    </row>
    <row r="597" spans="1:5" x14ac:dyDescent="0.25">
      <c r="A597">
        <v>9748</v>
      </c>
      <c r="B597">
        <v>101</v>
      </c>
      <c r="C597">
        <v>748</v>
      </c>
      <c r="D597">
        <v>0</v>
      </c>
      <c r="E597" t="s">
        <v>980</v>
      </c>
    </row>
    <row r="598" spans="1:5" x14ac:dyDescent="0.25">
      <c r="A598">
        <v>9749</v>
      </c>
      <c r="B598">
        <v>101</v>
      </c>
      <c r="C598">
        <v>749</v>
      </c>
      <c r="D598">
        <v>0</v>
      </c>
      <c r="E598" t="s">
        <v>751</v>
      </c>
    </row>
    <row r="599" spans="1:5" x14ac:dyDescent="0.25">
      <c r="A599">
        <v>9998</v>
      </c>
      <c r="B599">
        <v>201</v>
      </c>
      <c r="C599">
        <v>800</v>
      </c>
      <c r="D599">
        <v>0</v>
      </c>
      <c r="E599" t="s">
        <v>981</v>
      </c>
    </row>
    <row r="600" spans="1:5" x14ac:dyDescent="0.25">
      <c r="A600">
        <v>9999</v>
      </c>
      <c r="B600">
        <v>205</v>
      </c>
      <c r="C600" t="s">
        <v>993</v>
      </c>
      <c r="D600">
        <v>0</v>
      </c>
      <c r="E600" t="s">
        <v>167</v>
      </c>
    </row>
  </sheetData>
  <customSheetViews>
    <customSheetView guid="{01CFF5ED-A56F-4F1E-887A-C6E821BD280A}" topLeftCell="A452">
      <selection activeCell="M464" sqref="M464:N464"/>
      <pageMargins left="0.7" right="0.7" top="0.75" bottom="0.75" header="0.3" footer="0.3"/>
    </customSheetView>
    <customSheetView guid="{24F6C792-739F-4B03-AA7C-B8D5FCED18B7}" topLeftCell="A452">
      <selection activeCell="M464" sqref="M464:N464"/>
      <pageMargins left="0.7" right="0.7" top="0.75" bottom="0.75" header="0.3" footer="0.3"/>
    </customSheetView>
    <customSheetView guid="{BC01112D-3951-4C76-81DE-573755148B57}" topLeftCell="A452">
      <selection activeCell="C463" sqref="C463"/>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86"/>
  <sheetViews>
    <sheetView workbookViewId="0">
      <selection activeCell="J481" sqref="J481:J482"/>
    </sheetView>
  </sheetViews>
  <sheetFormatPr defaultRowHeight="15.75" x14ac:dyDescent="0.25"/>
  <cols>
    <col min="2" max="2" width="60.625" bestFit="1" customWidth="1"/>
  </cols>
  <sheetData>
    <row r="1" spans="1:3" x14ac:dyDescent="0.25">
      <c r="A1" t="s">
        <v>1025</v>
      </c>
    </row>
    <row r="2" spans="1:3" x14ac:dyDescent="0.25">
      <c r="A2" t="s">
        <v>1026</v>
      </c>
    </row>
    <row r="3" spans="1:3" x14ac:dyDescent="0.25">
      <c r="A3" t="s">
        <v>1027</v>
      </c>
      <c r="C3" t="s">
        <v>1518</v>
      </c>
    </row>
    <row r="5" spans="1:3" x14ac:dyDescent="0.25">
      <c r="A5" t="s">
        <v>1028</v>
      </c>
      <c r="B5" t="s">
        <v>1029</v>
      </c>
      <c r="C5" t="s">
        <v>1030</v>
      </c>
    </row>
    <row r="6" spans="1:3" x14ac:dyDescent="0.25">
      <c r="A6">
        <v>2501</v>
      </c>
      <c r="B6" t="s">
        <v>2</v>
      </c>
      <c r="C6" t="s">
        <v>1517</v>
      </c>
    </row>
    <row r="7" spans="1:3" x14ac:dyDescent="0.25">
      <c r="A7">
        <v>2502</v>
      </c>
      <c r="B7" t="s">
        <v>2</v>
      </c>
      <c r="C7" t="s">
        <v>1519</v>
      </c>
    </row>
    <row r="8" spans="1:3" x14ac:dyDescent="0.25">
      <c r="A8">
        <v>2504</v>
      </c>
      <c r="B8" t="s">
        <v>1031</v>
      </c>
      <c r="C8" t="s">
        <v>1520</v>
      </c>
    </row>
    <row r="9" spans="1:3" x14ac:dyDescent="0.25">
      <c r="A9">
        <v>2505</v>
      </c>
      <c r="B9" t="s">
        <v>364</v>
      </c>
      <c r="C9" t="s">
        <v>1521</v>
      </c>
    </row>
    <row r="10" spans="1:3" x14ac:dyDescent="0.25">
      <c r="A10">
        <v>2507</v>
      </c>
      <c r="B10" t="s">
        <v>80</v>
      </c>
      <c r="C10" t="s">
        <v>1520</v>
      </c>
    </row>
    <row r="11" spans="1:3" x14ac:dyDescent="0.25">
      <c r="A11">
        <v>2508</v>
      </c>
      <c r="B11" t="s">
        <v>1032</v>
      </c>
      <c r="C11" t="s">
        <v>1033</v>
      </c>
    </row>
    <row r="12" spans="1:3" x14ac:dyDescent="0.25">
      <c r="A12">
        <v>2509</v>
      </c>
      <c r="B12" t="s">
        <v>1034</v>
      </c>
      <c r="C12" t="s">
        <v>1521</v>
      </c>
    </row>
    <row r="13" spans="1:3" x14ac:dyDescent="0.25">
      <c r="A13">
        <v>2510</v>
      </c>
      <c r="B13" t="s">
        <v>3</v>
      </c>
      <c r="C13" t="s">
        <v>1522</v>
      </c>
    </row>
    <row r="14" spans="1:3" x14ac:dyDescent="0.25">
      <c r="A14">
        <v>2511</v>
      </c>
      <c r="B14" t="s">
        <v>4</v>
      </c>
      <c r="C14" t="s">
        <v>1523</v>
      </c>
    </row>
    <row r="15" spans="1:3" x14ac:dyDescent="0.25">
      <c r="A15">
        <v>2512</v>
      </c>
      <c r="B15" t="s">
        <v>9</v>
      </c>
      <c r="C15" t="s">
        <v>1523</v>
      </c>
    </row>
    <row r="16" spans="1:3" x14ac:dyDescent="0.25">
      <c r="A16">
        <v>2513</v>
      </c>
      <c r="B16" t="s">
        <v>136</v>
      </c>
      <c r="C16" t="s">
        <v>1523</v>
      </c>
    </row>
    <row r="17" spans="1:3" x14ac:dyDescent="0.25">
      <c r="A17">
        <v>2514</v>
      </c>
      <c r="B17" t="s">
        <v>145</v>
      </c>
      <c r="C17" t="s">
        <v>1523</v>
      </c>
    </row>
    <row r="18" spans="1:3" x14ac:dyDescent="0.25">
      <c r="A18">
        <v>2515</v>
      </c>
      <c r="B18" t="s">
        <v>160</v>
      </c>
      <c r="C18" t="s">
        <v>1517</v>
      </c>
    </row>
    <row r="19" spans="1:3" x14ac:dyDescent="0.25">
      <c r="A19">
        <v>2516</v>
      </c>
      <c r="B19" t="s">
        <v>211</v>
      </c>
      <c r="C19" t="s">
        <v>1519</v>
      </c>
    </row>
    <row r="20" spans="1:3" x14ac:dyDescent="0.25">
      <c r="A20">
        <v>2517</v>
      </c>
      <c r="B20" t="s">
        <v>161</v>
      </c>
      <c r="C20" t="s">
        <v>1517</v>
      </c>
    </row>
    <row r="21" spans="1:3" x14ac:dyDescent="0.25">
      <c r="A21">
        <v>2518</v>
      </c>
      <c r="B21" t="s">
        <v>1035</v>
      </c>
      <c r="C21" t="s">
        <v>1520</v>
      </c>
    </row>
    <row r="22" spans="1:3" x14ac:dyDescent="0.25">
      <c r="A22">
        <v>2519</v>
      </c>
      <c r="B22" t="s">
        <v>1036</v>
      </c>
      <c r="C22" t="s">
        <v>1521</v>
      </c>
    </row>
    <row r="23" spans="1:3" x14ac:dyDescent="0.25">
      <c r="A23">
        <v>2520</v>
      </c>
      <c r="B23" t="s">
        <v>31</v>
      </c>
      <c r="C23" t="s">
        <v>1523</v>
      </c>
    </row>
    <row r="24" spans="1:3" x14ac:dyDescent="0.25">
      <c r="A24">
        <v>2521</v>
      </c>
      <c r="B24" t="s">
        <v>32</v>
      </c>
      <c r="C24" t="s">
        <v>1523</v>
      </c>
    </row>
    <row r="25" spans="1:3" x14ac:dyDescent="0.25">
      <c r="A25">
        <v>2522</v>
      </c>
      <c r="B25" t="s">
        <v>1037</v>
      </c>
      <c r="C25" t="s">
        <v>1517</v>
      </c>
    </row>
    <row r="26" spans="1:3" x14ac:dyDescent="0.25">
      <c r="A26">
        <v>2523</v>
      </c>
      <c r="B26" t="s">
        <v>1038</v>
      </c>
      <c r="C26" t="s">
        <v>1523</v>
      </c>
    </row>
    <row r="27" spans="1:3" x14ac:dyDescent="0.25">
      <c r="A27">
        <v>2525</v>
      </c>
      <c r="B27" t="s">
        <v>1039</v>
      </c>
      <c r="C27" t="s">
        <v>1520</v>
      </c>
    </row>
    <row r="28" spans="1:3" x14ac:dyDescent="0.25">
      <c r="A28">
        <v>2526</v>
      </c>
      <c r="B28" t="s">
        <v>1040</v>
      </c>
      <c r="C28" t="s">
        <v>1033</v>
      </c>
    </row>
    <row r="29" spans="1:3" x14ac:dyDescent="0.25">
      <c r="A29">
        <v>2527</v>
      </c>
      <c r="B29" t="s">
        <v>1041</v>
      </c>
      <c r="C29" t="s">
        <v>1033</v>
      </c>
    </row>
    <row r="30" spans="1:3" x14ac:dyDescent="0.25">
      <c r="A30">
        <v>2528</v>
      </c>
      <c r="B30" t="s">
        <v>1042</v>
      </c>
      <c r="C30" t="s">
        <v>1519</v>
      </c>
    </row>
    <row r="31" spans="1:3" x14ac:dyDescent="0.25">
      <c r="A31">
        <v>2534</v>
      </c>
      <c r="B31" t="s">
        <v>1043</v>
      </c>
      <c r="C31" t="s">
        <v>1523</v>
      </c>
    </row>
    <row r="32" spans="1:3" x14ac:dyDescent="0.25">
      <c r="A32">
        <v>2537</v>
      </c>
      <c r="B32" t="s">
        <v>212</v>
      </c>
      <c r="C32" t="s">
        <v>1521</v>
      </c>
    </row>
    <row r="33" spans="1:3" x14ac:dyDescent="0.25">
      <c r="A33">
        <v>2538</v>
      </c>
      <c r="B33" t="s">
        <v>19</v>
      </c>
      <c r="C33" t="s">
        <v>1523</v>
      </c>
    </row>
    <row r="34" spans="1:3" x14ac:dyDescent="0.25">
      <c r="A34">
        <v>2540</v>
      </c>
      <c r="B34" t="s">
        <v>1044</v>
      </c>
      <c r="C34" t="s">
        <v>1521</v>
      </c>
    </row>
    <row r="35" spans="1:3" x14ac:dyDescent="0.25">
      <c r="A35">
        <v>2550</v>
      </c>
      <c r="B35" t="s">
        <v>1045</v>
      </c>
      <c r="C35" t="s">
        <v>1521</v>
      </c>
    </row>
    <row r="36" spans="1:3" x14ac:dyDescent="0.25">
      <c r="A36">
        <v>2572</v>
      </c>
      <c r="B36" t="s">
        <v>1046</v>
      </c>
      <c r="C36" t="s">
        <v>1517</v>
      </c>
    </row>
    <row r="37" spans="1:3" x14ac:dyDescent="0.25">
      <c r="A37">
        <v>2573</v>
      </c>
      <c r="B37" t="s">
        <v>1047</v>
      </c>
      <c r="C37" t="s">
        <v>1517</v>
      </c>
    </row>
    <row r="38" spans="1:3" x14ac:dyDescent="0.25">
      <c r="A38">
        <v>2574</v>
      </c>
      <c r="B38" t="s">
        <v>1048</v>
      </c>
      <c r="C38" t="s">
        <v>1517</v>
      </c>
    </row>
    <row r="39" spans="1:3" x14ac:dyDescent="0.25">
      <c r="A39">
        <v>2578</v>
      </c>
      <c r="B39" t="s">
        <v>1049</v>
      </c>
      <c r="C39" t="s">
        <v>1520</v>
      </c>
    </row>
    <row r="40" spans="1:3" x14ac:dyDescent="0.25">
      <c r="A40">
        <v>2580</v>
      </c>
      <c r="B40" t="s">
        <v>1050</v>
      </c>
      <c r="C40" t="s">
        <v>1523</v>
      </c>
    </row>
    <row r="41" spans="1:3" x14ac:dyDescent="0.25">
      <c r="A41">
        <v>2581</v>
      </c>
      <c r="B41" t="s">
        <v>1050</v>
      </c>
      <c r="C41" t="s">
        <v>1523</v>
      </c>
    </row>
    <row r="42" spans="1:3" x14ac:dyDescent="0.25">
      <c r="A42">
        <v>2582</v>
      </c>
      <c r="B42" t="s">
        <v>1050</v>
      </c>
      <c r="C42" t="s">
        <v>1523</v>
      </c>
    </row>
    <row r="43" spans="1:3" x14ac:dyDescent="0.25">
      <c r="A43">
        <v>2583</v>
      </c>
      <c r="B43" t="s">
        <v>1050</v>
      </c>
      <c r="C43" t="s">
        <v>1523</v>
      </c>
    </row>
    <row r="44" spans="1:3" x14ac:dyDescent="0.25">
      <c r="A44">
        <v>2584</v>
      </c>
      <c r="B44" t="s">
        <v>1050</v>
      </c>
      <c r="C44" t="s">
        <v>1523</v>
      </c>
    </row>
    <row r="45" spans="1:3" x14ac:dyDescent="0.25">
      <c r="A45">
        <v>2585</v>
      </c>
      <c r="B45" t="s">
        <v>1050</v>
      </c>
      <c r="C45" t="s">
        <v>1523</v>
      </c>
    </row>
    <row r="46" spans="1:3" x14ac:dyDescent="0.25">
      <c r="A46">
        <v>2586</v>
      </c>
      <c r="B46" t="s">
        <v>1050</v>
      </c>
      <c r="C46" t="s">
        <v>1523</v>
      </c>
    </row>
    <row r="47" spans="1:3" x14ac:dyDescent="0.25">
      <c r="A47">
        <v>2587</v>
      </c>
      <c r="B47" t="s">
        <v>1050</v>
      </c>
      <c r="C47" t="s">
        <v>1523</v>
      </c>
    </row>
    <row r="48" spans="1:3" x14ac:dyDescent="0.25">
      <c r="A48">
        <v>2588</v>
      </c>
      <c r="B48" t="s">
        <v>1050</v>
      </c>
      <c r="C48" t="s">
        <v>1523</v>
      </c>
    </row>
    <row r="49" spans="1:3" x14ac:dyDescent="0.25">
      <c r="A49">
        <v>2589</v>
      </c>
      <c r="B49" t="s">
        <v>1050</v>
      </c>
      <c r="C49" t="s">
        <v>1523</v>
      </c>
    </row>
    <row r="50" spans="1:3" x14ac:dyDescent="0.25">
      <c r="A50">
        <v>3056</v>
      </c>
      <c r="B50" t="s">
        <v>58</v>
      </c>
      <c r="C50" t="s">
        <v>1521</v>
      </c>
    </row>
    <row r="51" spans="1:3" x14ac:dyDescent="0.25">
      <c r="A51">
        <v>3057</v>
      </c>
      <c r="B51" t="s">
        <v>1051</v>
      </c>
      <c r="C51" t="s">
        <v>1521</v>
      </c>
    </row>
    <row r="52" spans="1:3" x14ac:dyDescent="0.25">
      <c r="A52">
        <v>3100</v>
      </c>
      <c r="B52" t="s">
        <v>299</v>
      </c>
      <c r="C52" t="s">
        <v>1521</v>
      </c>
    </row>
    <row r="53" spans="1:3" x14ac:dyDescent="0.25">
      <c r="A53">
        <v>3107</v>
      </c>
      <c r="B53" t="s">
        <v>1052</v>
      </c>
      <c r="C53" t="s">
        <v>1521</v>
      </c>
    </row>
    <row r="54" spans="1:3" x14ac:dyDescent="0.25">
      <c r="A54">
        <v>3110</v>
      </c>
      <c r="B54" t="s">
        <v>1053</v>
      </c>
      <c r="C54" t="s">
        <v>1521</v>
      </c>
    </row>
    <row r="55" spans="1:3" x14ac:dyDescent="0.25">
      <c r="A55">
        <v>3114</v>
      </c>
      <c r="B55" t="s">
        <v>1054</v>
      </c>
      <c r="C55" t="s">
        <v>1521</v>
      </c>
    </row>
    <row r="56" spans="1:3" x14ac:dyDescent="0.25">
      <c r="A56">
        <v>3115</v>
      </c>
      <c r="B56" t="s">
        <v>1055</v>
      </c>
      <c r="C56" t="s">
        <v>1521</v>
      </c>
    </row>
    <row r="57" spans="1:3" x14ac:dyDescent="0.25">
      <c r="A57">
        <v>3116</v>
      </c>
      <c r="B57" t="s">
        <v>1056</v>
      </c>
      <c r="C57" t="s">
        <v>1521</v>
      </c>
    </row>
    <row r="58" spans="1:3" x14ac:dyDescent="0.25">
      <c r="A58">
        <v>3135</v>
      </c>
      <c r="B58" t="s">
        <v>1057</v>
      </c>
      <c r="C58" t="s">
        <v>1521</v>
      </c>
    </row>
    <row r="59" spans="1:3" x14ac:dyDescent="0.25">
      <c r="A59">
        <v>3142</v>
      </c>
      <c r="B59" t="s">
        <v>1058</v>
      </c>
      <c r="C59" t="s">
        <v>1521</v>
      </c>
    </row>
    <row r="60" spans="1:3" x14ac:dyDescent="0.25">
      <c r="A60">
        <v>3143</v>
      </c>
      <c r="B60" t="s">
        <v>1059</v>
      </c>
      <c r="C60" t="s">
        <v>1521</v>
      </c>
    </row>
    <row r="61" spans="1:3" x14ac:dyDescent="0.25">
      <c r="A61">
        <v>3163</v>
      </c>
      <c r="B61" t="s">
        <v>1060</v>
      </c>
      <c r="C61" t="s">
        <v>1521</v>
      </c>
    </row>
    <row r="62" spans="1:3" x14ac:dyDescent="0.25">
      <c r="A62">
        <v>3164</v>
      </c>
      <c r="B62" t="s">
        <v>1061</v>
      </c>
      <c r="C62" t="s">
        <v>1521</v>
      </c>
    </row>
    <row r="63" spans="1:3" x14ac:dyDescent="0.25">
      <c r="A63">
        <v>3172</v>
      </c>
      <c r="B63" t="s">
        <v>1062</v>
      </c>
      <c r="C63" t="s">
        <v>1521</v>
      </c>
    </row>
    <row r="64" spans="1:3" x14ac:dyDescent="0.25">
      <c r="A64">
        <v>3174</v>
      </c>
      <c r="B64" t="s">
        <v>1063</v>
      </c>
      <c r="C64" t="s">
        <v>1521</v>
      </c>
    </row>
    <row r="65" spans="1:3" x14ac:dyDescent="0.25">
      <c r="A65">
        <v>3175</v>
      </c>
      <c r="B65" t="s">
        <v>1064</v>
      </c>
      <c r="C65" t="s">
        <v>1521</v>
      </c>
    </row>
    <row r="66" spans="1:3" x14ac:dyDescent="0.25">
      <c r="A66">
        <v>3177</v>
      </c>
      <c r="B66" t="s">
        <v>1065</v>
      </c>
      <c r="C66" t="s">
        <v>1521</v>
      </c>
    </row>
    <row r="67" spans="1:3" x14ac:dyDescent="0.25">
      <c r="A67">
        <v>3179</v>
      </c>
      <c r="B67" t="s">
        <v>1066</v>
      </c>
      <c r="C67" t="s">
        <v>1521</v>
      </c>
    </row>
    <row r="68" spans="1:3" x14ac:dyDescent="0.25">
      <c r="A68">
        <v>3222</v>
      </c>
      <c r="B68" t="s">
        <v>90</v>
      </c>
      <c r="C68" t="s">
        <v>1521</v>
      </c>
    </row>
    <row r="69" spans="1:3" x14ac:dyDescent="0.25">
      <c r="A69">
        <v>3271</v>
      </c>
      <c r="B69" t="s">
        <v>1067</v>
      </c>
      <c r="C69" t="s">
        <v>1521</v>
      </c>
    </row>
    <row r="70" spans="1:3" x14ac:dyDescent="0.25">
      <c r="A70">
        <v>3272</v>
      </c>
      <c r="B70" t="s">
        <v>1068</v>
      </c>
      <c r="C70" t="s">
        <v>1521</v>
      </c>
    </row>
    <row r="71" spans="1:3" x14ac:dyDescent="0.25">
      <c r="A71">
        <v>3274</v>
      </c>
      <c r="B71" t="s">
        <v>1069</v>
      </c>
      <c r="C71" t="s">
        <v>1521</v>
      </c>
    </row>
    <row r="72" spans="1:3" x14ac:dyDescent="0.25">
      <c r="A72">
        <v>3275</v>
      </c>
      <c r="B72" t="s">
        <v>26</v>
      </c>
      <c r="C72" t="s">
        <v>1521</v>
      </c>
    </row>
    <row r="73" spans="1:3" x14ac:dyDescent="0.25">
      <c r="A73">
        <v>3278</v>
      </c>
      <c r="B73" t="s">
        <v>1070</v>
      </c>
      <c r="C73" t="s">
        <v>1521</v>
      </c>
    </row>
    <row r="74" spans="1:3" x14ac:dyDescent="0.25">
      <c r="A74">
        <v>3290</v>
      </c>
      <c r="B74" t="s">
        <v>1071</v>
      </c>
      <c r="C74" t="s">
        <v>1521</v>
      </c>
    </row>
    <row r="75" spans="1:3" x14ac:dyDescent="0.25">
      <c r="A75">
        <v>3291</v>
      </c>
      <c r="B75" t="s">
        <v>1072</v>
      </c>
      <c r="C75" t="s">
        <v>1521</v>
      </c>
    </row>
    <row r="76" spans="1:3" x14ac:dyDescent="0.25">
      <c r="A76">
        <v>3301</v>
      </c>
      <c r="B76" t="s">
        <v>139</v>
      </c>
      <c r="C76" t="s">
        <v>1521</v>
      </c>
    </row>
    <row r="77" spans="1:3" x14ac:dyDescent="0.25">
      <c r="A77">
        <v>3302</v>
      </c>
      <c r="B77" t="s">
        <v>1073</v>
      </c>
      <c r="C77" t="s">
        <v>1521</v>
      </c>
    </row>
    <row r="78" spans="1:3" x14ac:dyDescent="0.25">
      <c r="A78">
        <v>3303</v>
      </c>
      <c r="B78" t="s">
        <v>321</v>
      </c>
      <c r="C78" t="s">
        <v>1521</v>
      </c>
    </row>
    <row r="79" spans="1:3" x14ac:dyDescent="0.25">
      <c r="A79">
        <v>3304</v>
      </c>
      <c r="B79" t="s">
        <v>1074</v>
      </c>
      <c r="C79" t="s">
        <v>1521</v>
      </c>
    </row>
    <row r="80" spans="1:3" x14ac:dyDescent="0.25">
      <c r="A80">
        <v>3305</v>
      </c>
      <c r="B80" t="s">
        <v>232</v>
      </c>
      <c r="C80" t="s">
        <v>1521</v>
      </c>
    </row>
    <row r="81" spans="1:3" x14ac:dyDescent="0.25">
      <c r="A81">
        <v>3307</v>
      </c>
      <c r="B81" t="s">
        <v>1075</v>
      </c>
      <c r="C81" t="s">
        <v>1521</v>
      </c>
    </row>
    <row r="82" spans="1:3" x14ac:dyDescent="0.25">
      <c r="A82">
        <v>3308</v>
      </c>
      <c r="B82" t="s">
        <v>1076</v>
      </c>
      <c r="C82" t="s">
        <v>1521</v>
      </c>
    </row>
    <row r="83" spans="1:3" x14ac:dyDescent="0.25">
      <c r="A83">
        <v>3309</v>
      </c>
      <c r="B83" t="s">
        <v>1077</v>
      </c>
      <c r="C83" t="s">
        <v>1521</v>
      </c>
    </row>
    <row r="84" spans="1:3" x14ac:dyDescent="0.25">
      <c r="A84">
        <v>3310</v>
      </c>
      <c r="B84" t="s">
        <v>343</v>
      </c>
      <c r="C84" t="s">
        <v>1521</v>
      </c>
    </row>
    <row r="85" spans="1:3" x14ac:dyDescent="0.25">
      <c r="A85">
        <v>3311</v>
      </c>
      <c r="B85" t="s">
        <v>344</v>
      </c>
      <c r="C85" t="s">
        <v>1521</v>
      </c>
    </row>
    <row r="86" spans="1:3" x14ac:dyDescent="0.25">
      <c r="A86">
        <v>3312</v>
      </c>
      <c r="B86" t="s">
        <v>345</v>
      </c>
      <c r="C86" t="s">
        <v>1521</v>
      </c>
    </row>
    <row r="87" spans="1:3" x14ac:dyDescent="0.25">
      <c r="A87">
        <v>3313</v>
      </c>
      <c r="B87" t="s">
        <v>346</v>
      </c>
      <c r="C87" t="s">
        <v>1521</v>
      </c>
    </row>
    <row r="88" spans="1:3" x14ac:dyDescent="0.25">
      <c r="A88">
        <v>3314</v>
      </c>
      <c r="B88" t="s">
        <v>1078</v>
      </c>
      <c r="C88" t="s">
        <v>1521</v>
      </c>
    </row>
    <row r="89" spans="1:3" x14ac:dyDescent="0.25">
      <c r="A89">
        <v>3315</v>
      </c>
      <c r="B89" t="s">
        <v>38</v>
      </c>
      <c r="C89" t="s">
        <v>1521</v>
      </c>
    </row>
    <row r="90" spans="1:3" x14ac:dyDescent="0.25">
      <c r="A90">
        <v>3316</v>
      </c>
      <c r="B90" t="s">
        <v>290</v>
      </c>
      <c r="C90" t="s">
        <v>1521</v>
      </c>
    </row>
    <row r="91" spans="1:3" x14ac:dyDescent="0.25">
      <c r="A91">
        <v>3317</v>
      </c>
      <c r="B91" t="s">
        <v>262</v>
      </c>
      <c r="C91" t="s">
        <v>1521</v>
      </c>
    </row>
    <row r="92" spans="1:3" x14ac:dyDescent="0.25">
      <c r="A92">
        <v>3318</v>
      </c>
      <c r="B92" t="s">
        <v>1079</v>
      </c>
      <c r="C92" t="s">
        <v>1521</v>
      </c>
    </row>
    <row r="93" spans="1:3" x14ac:dyDescent="0.25">
      <c r="A93">
        <v>3319</v>
      </c>
      <c r="B93" t="s">
        <v>356</v>
      </c>
      <c r="C93" t="s">
        <v>1521</v>
      </c>
    </row>
    <row r="94" spans="1:3" x14ac:dyDescent="0.25">
      <c r="A94">
        <v>3320</v>
      </c>
      <c r="B94" t="s">
        <v>59</v>
      </c>
      <c r="C94" t="s">
        <v>1521</v>
      </c>
    </row>
    <row r="95" spans="1:3" x14ac:dyDescent="0.25">
      <c r="A95">
        <v>3321</v>
      </c>
      <c r="B95" t="s">
        <v>60</v>
      </c>
      <c r="C95" t="s">
        <v>1521</v>
      </c>
    </row>
    <row r="96" spans="1:3" x14ac:dyDescent="0.25">
      <c r="A96">
        <v>3322</v>
      </c>
      <c r="B96" t="s">
        <v>1080</v>
      </c>
      <c r="C96" t="s">
        <v>1521</v>
      </c>
    </row>
    <row r="97" spans="1:3" x14ac:dyDescent="0.25">
      <c r="A97">
        <v>3324</v>
      </c>
      <c r="B97" t="s">
        <v>390</v>
      </c>
      <c r="C97" t="s">
        <v>1521</v>
      </c>
    </row>
    <row r="98" spans="1:3" x14ac:dyDescent="0.25">
      <c r="A98">
        <v>3325</v>
      </c>
      <c r="B98" t="s">
        <v>349</v>
      </c>
      <c r="C98" t="s">
        <v>1521</v>
      </c>
    </row>
    <row r="99" spans="1:3" x14ac:dyDescent="0.25">
      <c r="A99">
        <v>3326</v>
      </c>
      <c r="B99" t="s">
        <v>1081</v>
      </c>
      <c r="C99" t="s">
        <v>1521</v>
      </c>
    </row>
    <row r="100" spans="1:3" x14ac:dyDescent="0.25">
      <c r="A100">
        <v>3327</v>
      </c>
      <c r="B100" t="s">
        <v>1082</v>
      </c>
      <c r="C100" t="s">
        <v>1521</v>
      </c>
    </row>
    <row r="101" spans="1:3" x14ac:dyDescent="0.25">
      <c r="A101">
        <v>3328</v>
      </c>
      <c r="B101" t="s">
        <v>162</v>
      </c>
      <c r="C101" t="s">
        <v>1521</v>
      </c>
    </row>
    <row r="102" spans="1:3" x14ac:dyDescent="0.25">
      <c r="A102">
        <v>3329</v>
      </c>
      <c r="B102" t="s">
        <v>163</v>
      </c>
      <c r="C102" t="s">
        <v>1521</v>
      </c>
    </row>
    <row r="103" spans="1:3" x14ac:dyDescent="0.25">
      <c r="A103">
        <v>3330</v>
      </c>
      <c r="B103" t="s">
        <v>61</v>
      </c>
      <c r="C103" t="s">
        <v>1521</v>
      </c>
    </row>
    <row r="104" spans="1:3" x14ac:dyDescent="0.25">
      <c r="A104">
        <v>3331</v>
      </c>
      <c r="B104" t="s">
        <v>1083</v>
      </c>
      <c r="C104" t="s">
        <v>1521</v>
      </c>
    </row>
    <row r="105" spans="1:3" x14ac:dyDescent="0.25">
      <c r="A105">
        <v>3332</v>
      </c>
      <c r="B105" t="s">
        <v>1084</v>
      </c>
      <c r="C105" t="s">
        <v>1521</v>
      </c>
    </row>
    <row r="106" spans="1:3" x14ac:dyDescent="0.25">
      <c r="A106">
        <v>3334</v>
      </c>
      <c r="B106" t="s">
        <v>230</v>
      </c>
      <c r="C106" t="s">
        <v>1521</v>
      </c>
    </row>
    <row r="107" spans="1:3" x14ac:dyDescent="0.25">
      <c r="A107">
        <v>3335</v>
      </c>
      <c r="B107" t="s">
        <v>166</v>
      </c>
      <c r="C107" t="s">
        <v>1521</v>
      </c>
    </row>
    <row r="108" spans="1:3" x14ac:dyDescent="0.25">
      <c r="A108">
        <v>3337</v>
      </c>
      <c r="B108" t="s">
        <v>209</v>
      </c>
      <c r="C108" t="s">
        <v>1521</v>
      </c>
    </row>
    <row r="109" spans="1:3" x14ac:dyDescent="0.25">
      <c r="A109">
        <v>3338</v>
      </c>
      <c r="B109" t="s">
        <v>301</v>
      </c>
      <c r="C109" t="s">
        <v>1521</v>
      </c>
    </row>
    <row r="110" spans="1:3" x14ac:dyDescent="0.25">
      <c r="A110">
        <v>3339</v>
      </c>
      <c r="B110" t="s">
        <v>1085</v>
      </c>
      <c r="C110" t="s">
        <v>1521</v>
      </c>
    </row>
    <row r="111" spans="1:3" x14ac:dyDescent="0.25">
      <c r="A111">
        <v>3340</v>
      </c>
      <c r="B111" t="s">
        <v>247</v>
      </c>
      <c r="C111" t="s">
        <v>1521</v>
      </c>
    </row>
    <row r="112" spans="1:3" x14ac:dyDescent="0.25">
      <c r="A112">
        <v>3341</v>
      </c>
      <c r="B112" t="s">
        <v>185</v>
      </c>
      <c r="C112" t="s">
        <v>1521</v>
      </c>
    </row>
    <row r="113" spans="1:3" x14ac:dyDescent="0.25">
      <c r="A113">
        <v>3401</v>
      </c>
      <c r="B113" t="s">
        <v>20</v>
      </c>
      <c r="C113" t="s">
        <v>186</v>
      </c>
    </row>
    <row r="114" spans="1:3" x14ac:dyDescent="0.25">
      <c r="A114">
        <v>3402</v>
      </c>
      <c r="B114" t="s">
        <v>272</v>
      </c>
      <c r="C114" t="s">
        <v>186</v>
      </c>
    </row>
    <row r="115" spans="1:3" x14ac:dyDescent="0.25">
      <c r="A115">
        <v>3403</v>
      </c>
      <c r="B115" t="s">
        <v>1086</v>
      </c>
      <c r="C115" t="s">
        <v>186</v>
      </c>
    </row>
    <row r="116" spans="1:3" x14ac:dyDescent="0.25">
      <c r="A116">
        <v>3404</v>
      </c>
      <c r="B116" t="s">
        <v>1087</v>
      </c>
      <c r="C116" t="s">
        <v>186</v>
      </c>
    </row>
    <row r="117" spans="1:3" x14ac:dyDescent="0.25">
      <c r="A117">
        <v>3405</v>
      </c>
      <c r="B117" t="s">
        <v>1088</v>
      </c>
      <c r="C117" t="s">
        <v>186</v>
      </c>
    </row>
    <row r="118" spans="1:3" x14ac:dyDescent="0.25">
      <c r="A118">
        <v>3406</v>
      </c>
      <c r="B118" t="s">
        <v>365</v>
      </c>
      <c r="C118" t="s">
        <v>186</v>
      </c>
    </row>
    <row r="119" spans="1:3" x14ac:dyDescent="0.25">
      <c r="A119">
        <v>3407</v>
      </c>
      <c r="B119" t="s">
        <v>366</v>
      </c>
      <c r="C119" t="s">
        <v>186</v>
      </c>
    </row>
    <row r="120" spans="1:3" x14ac:dyDescent="0.25">
      <c r="A120">
        <v>3408</v>
      </c>
      <c r="B120" t="s">
        <v>367</v>
      </c>
      <c r="C120" t="s">
        <v>186</v>
      </c>
    </row>
    <row r="121" spans="1:3" x14ac:dyDescent="0.25">
      <c r="A121">
        <v>3409</v>
      </c>
      <c r="B121" t="s">
        <v>221</v>
      </c>
      <c r="C121" t="s">
        <v>186</v>
      </c>
    </row>
    <row r="122" spans="1:3" x14ac:dyDescent="0.25">
      <c r="A122">
        <v>3410</v>
      </c>
      <c r="B122" t="s">
        <v>260</v>
      </c>
      <c r="C122" t="s">
        <v>186</v>
      </c>
    </row>
    <row r="123" spans="1:3" x14ac:dyDescent="0.25">
      <c r="A123">
        <v>3411</v>
      </c>
      <c r="B123" t="s">
        <v>1089</v>
      </c>
      <c r="C123" t="s">
        <v>186</v>
      </c>
    </row>
    <row r="124" spans="1:3" x14ac:dyDescent="0.25">
      <c r="A124">
        <v>3412</v>
      </c>
      <c r="B124" t="s">
        <v>1090</v>
      </c>
      <c r="C124" t="s">
        <v>186</v>
      </c>
    </row>
    <row r="125" spans="1:3" x14ac:dyDescent="0.25">
      <c r="A125">
        <v>3413</v>
      </c>
      <c r="B125" t="s">
        <v>1091</v>
      </c>
      <c r="C125" t="s">
        <v>186</v>
      </c>
    </row>
    <row r="126" spans="1:3" x14ac:dyDescent="0.25">
      <c r="A126">
        <v>3414</v>
      </c>
      <c r="B126" t="s">
        <v>1092</v>
      </c>
      <c r="C126" t="s">
        <v>186</v>
      </c>
    </row>
    <row r="127" spans="1:3" x14ac:dyDescent="0.25">
      <c r="A127">
        <v>3415</v>
      </c>
      <c r="B127" t="s">
        <v>198</v>
      </c>
      <c r="C127" t="s">
        <v>186</v>
      </c>
    </row>
    <row r="128" spans="1:3" x14ac:dyDescent="0.25">
      <c r="A128">
        <v>3416</v>
      </c>
      <c r="B128" t="s">
        <v>1093</v>
      </c>
      <c r="C128" t="s">
        <v>186</v>
      </c>
    </row>
    <row r="129" spans="1:3" x14ac:dyDescent="0.25">
      <c r="A129">
        <v>3417</v>
      </c>
      <c r="B129" t="s">
        <v>199</v>
      </c>
      <c r="C129" t="s">
        <v>186</v>
      </c>
    </row>
    <row r="130" spans="1:3" x14ac:dyDescent="0.25">
      <c r="A130">
        <v>3418</v>
      </c>
      <c r="B130" t="s">
        <v>1094</v>
      </c>
      <c r="C130" t="s">
        <v>186</v>
      </c>
    </row>
    <row r="131" spans="1:3" x14ac:dyDescent="0.25">
      <c r="A131">
        <v>3419</v>
      </c>
      <c r="B131" t="s">
        <v>1095</v>
      </c>
      <c r="C131" t="s">
        <v>186</v>
      </c>
    </row>
    <row r="132" spans="1:3" x14ac:dyDescent="0.25">
      <c r="A132">
        <v>3420</v>
      </c>
      <c r="B132" t="s">
        <v>50</v>
      </c>
      <c r="C132" t="s">
        <v>186</v>
      </c>
    </row>
    <row r="133" spans="1:3" x14ac:dyDescent="0.25">
      <c r="A133">
        <v>3421</v>
      </c>
      <c r="B133" t="s">
        <v>140</v>
      </c>
      <c r="C133" t="s">
        <v>186</v>
      </c>
    </row>
    <row r="134" spans="1:3" x14ac:dyDescent="0.25">
      <c r="A134">
        <v>3422</v>
      </c>
      <c r="B134" t="s">
        <v>1096</v>
      </c>
      <c r="C134" t="s">
        <v>186</v>
      </c>
    </row>
    <row r="135" spans="1:3" x14ac:dyDescent="0.25">
      <c r="A135">
        <v>3423</v>
      </c>
      <c r="B135" t="s">
        <v>368</v>
      </c>
      <c r="C135" t="s">
        <v>186</v>
      </c>
    </row>
    <row r="136" spans="1:3" x14ac:dyDescent="0.25">
      <c r="A136">
        <v>3424</v>
      </c>
      <c r="B136" t="s">
        <v>1097</v>
      </c>
      <c r="C136" t="s">
        <v>186</v>
      </c>
    </row>
    <row r="137" spans="1:3" x14ac:dyDescent="0.25">
      <c r="A137">
        <v>3425</v>
      </c>
      <c r="B137" t="s">
        <v>1098</v>
      </c>
      <c r="C137" t="s">
        <v>186</v>
      </c>
    </row>
    <row r="138" spans="1:3" x14ac:dyDescent="0.25">
      <c r="A138">
        <v>3426</v>
      </c>
      <c r="B138" t="s">
        <v>1099</v>
      </c>
      <c r="C138" t="s">
        <v>186</v>
      </c>
    </row>
    <row r="139" spans="1:3" x14ac:dyDescent="0.25">
      <c r="A139">
        <v>3428</v>
      </c>
      <c r="B139" t="s">
        <v>1100</v>
      </c>
      <c r="C139" t="s">
        <v>186</v>
      </c>
    </row>
    <row r="140" spans="1:3" x14ac:dyDescent="0.25">
      <c r="A140">
        <v>3429</v>
      </c>
      <c r="B140" t="s">
        <v>1101</v>
      </c>
      <c r="C140" t="s">
        <v>186</v>
      </c>
    </row>
    <row r="141" spans="1:3" x14ac:dyDescent="0.25">
      <c r="A141">
        <v>3430</v>
      </c>
      <c r="B141" t="s">
        <v>1102</v>
      </c>
      <c r="C141" t="s">
        <v>186</v>
      </c>
    </row>
    <row r="142" spans="1:3" x14ac:dyDescent="0.25">
      <c r="A142">
        <v>3431</v>
      </c>
      <c r="B142" t="s">
        <v>1103</v>
      </c>
      <c r="C142" t="s">
        <v>186</v>
      </c>
    </row>
    <row r="143" spans="1:3" x14ac:dyDescent="0.25">
      <c r="A143">
        <v>3432</v>
      </c>
      <c r="B143" t="s">
        <v>153</v>
      </c>
      <c r="C143" t="s">
        <v>186</v>
      </c>
    </row>
    <row r="144" spans="1:3" x14ac:dyDescent="0.25">
      <c r="A144">
        <v>3433</v>
      </c>
      <c r="B144" t="s">
        <v>1104</v>
      </c>
      <c r="C144" t="s">
        <v>186</v>
      </c>
    </row>
    <row r="145" spans="1:3" x14ac:dyDescent="0.25">
      <c r="A145">
        <v>3434</v>
      </c>
      <c r="B145" t="s">
        <v>369</v>
      </c>
      <c r="C145" t="s">
        <v>186</v>
      </c>
    </row>
    <row r="146" spans="1:3" x14ac:dyDescent="0.25">
      <c r="A146">
        <v>3435</v>
      </c>
      <c r="B146" t="s">
        <v>157</v>
      </c>
      <c r="C146" t="s">
        <v>186</v>
      </c>
    </row>
    <row r="147" spans="1:3" x14ac:dyDescent="0.25">
      <c r="A147">
        <v>3436</v>
      </c>
      <c r="B147" t="s">
        <v>179</v>
      </c>
      <c r="C147" t="s">
        <v>186</v>
      </c>
    </row>
    <row r="148" spans="1:3" x14ac:dyDescent="0.25">
      <c r="A148">
        <v>3437</v>
      </c>
      <c r="B148" t="s">
        <v>1105</v>
      </c>
      <c r="C148" t="s">
        <v>186</v>
      </c>
    </row>
    <row r="149" spans="1:3" x14ac:dyDescent="0.25">
      <c r="A149">
        <v>3438</v>
      </c>
      <c r="B149" t="s">
        <v>271</v>
      </c>
      <c r="C149" t="s">
        <v>186</v>
      </c>
    </row>
    <row r="150" spans="1:3" x14ac:dyDescent="0.25">
      <c r="A150">
        <v>3439</v>
      </c>
      <c r="B150" t="s">
        <v>1106</v>
      </c>
      <c r="C150" t="s">
        <v>186</v>
      </c>
    </row>
    <row r="151" spans="1:3" x14ac:dyDescent="0.25">
      <c r="A151">
        <v>3440</v>
      </c>
      <c r="B151" t="s">
        <v>264</v>
      </c>
      <c r="C151" t="s">
        <v>186</v>
      </c>
    </row>
    <row r="152" spans="1:3" x14ac:dyDescent="0.25">
      <c r="A152">
        <v>3441</v>
      </c>
      <c r="B152" t="s">
        <v>265</v>
      </c>
      <c r="C152" t="s">
        <v>186</v>
      </c>
    </row>
    <row r="153" spans="1:3" x14ac:dyDescent="0.25">
      <c r="A153">
        <v>3442</v>
      </c>
      <c r="B153" t="s">
        <v>261</v>
      </c>
      <c r="C153" t="s">
        <v>186</v>
      </c>
    </row>
    <row r="154" spans="1:3" x14ac:dyDescent="0.25">
      <c r="A154">
        <v>3443</v>
      </c>
      <c r="B154" t="s">
        <v>1107</v>
      </c>
      <c r="C154" t="s">
        <v>186</v>
      </c>
    </row>
    <row r="155" spans="1:3" x14ac:dyDescent="0.25">
      <c r="A155">
        <v>3444</v>
      </c>
      <c r="B155" t="s">
        <v>1108</v>
      </c>
      <c r="C155" t="s">
        <v>186</v>
      </c>
    </row>
    <row r="156" spans="1:3" x14ac:dyDescent="0.25">
      <c r="A156">
        <v>3445</v>
      </c>
      <c r="B156" t="s">
        <v>1109</v>
      </c>
      <c r="C156" t="s">
        <v>186</v>
      </c>
    </row>
    <row r="157" spans="1:3" x14ac:dyDescent="0.25">
      <c r="A157">
        <v>3446</v>
      </c>
      <c r="B157" t="s">
        <v>1110</v>
      </c>
      <c r="C157" t="s">
        <v>186</v>
      </c>
    </row>
    <row r="158" spans="1:3" x14ac:dyDescent="0.25">
      <c r="A158">
        <v>3447</v>
      </c>
      <c r="B158" t="s">
        <v>1111</v>
      </c>
      <c r="C158" t="s">
        <v>186</v>
      </c>
    </row>
    <row r="159" spans="1:3" x14ac:dyDescent="0.25">
      <c r="A159">
        <v>3448</v>
      </c>
      <c r="B159" t="s">
        <v>1112</v>
      </c>
      <c r="C159" t="s">
        <v>186</v>
      </c>
    </row>
    <row r="160" spans="1:3" x14ac:dyDescent="0.25">
      <c r="A160">
        <v>3449</v>
      </c>
      <c r="B160" t="s">
        <v>1113</v>
      </c>
      <c r="C160" t="s">
        <v>186</v>
      </c>
    </row>
    <row r="161" spans="1:3" x14ac:dyDescent="0.25">
      <c r="A161">
        <v>3450</v>
      </c>
      <c r="B161" t="s">
        <v>1114</v>
      </c>
      <c r="C161" t="s">
        <v>186</v>
      </c>
    </row>
    <row r="162" spans="1:3" x14ac:dyDescent="0.25">
      <c r="A162">
        <v>3451</v>
      </c>
      <c r="B162" t="s">
        <v>1115</v>
      </c>
      <c r="C162" t="s">
        <v>186</v>
      </c>
    </row>
    <row r="163" spans="1:3" x14ac:dyDescent="0.25">
      <c r="A163">
        <v>3452</v>
      </c>
      <c r="B163" t="s">
        <v>1116</v>
      </c>
      <c r="C163" t="s">
        <v>186</v>
      </c>
    </row>
    <row r="164" spans="1:3" x14ac:dyDescent="0.25">
      <c r="A164">
        <v>3453</v>
      </c>
      <c r="B164" t="s">
        <v>1117</v>
      </c>
      <c r="C164" t="s">
        <v>186</v>
      </c>
    </row>
    <row r="165" spans="1:3" x14ac:dyDescent="0.25">
      <c r="A165">
        <v>3454</v>
      </c>
      <c r="B165" t="s">
        <v>1118</v>
      </c>
      <c r="C165" t="s">
        <v>186</v>
      </c>
    </row>
    <row r="166" spans="1:3" x14ac:dyDescent="0.25">
      <c r="A166">
        <v>3455</v>
      </c>
      <c r="B166" t="s">
        <v>214</v>
      </c>
      <c r="C166" t="s">
        <v>186</v>
      </c>
    </row>
    <row r="167" spans="1:3" x14ac:dyDescent="0.25">
      <c r="A167">
        <v>3456</v>
      </c>
      <c r="B167" t="s">
        <v>1119</v>
      </c>
      <c r="C167" t="s">
        <v>186</v>
      </c>
    </row>
    <row r="168" spans="1:3" x14ac:dyDescent="0.25">
      <c r="A168">
        <v>3457</v>
      </c>
      <c r="B168" t="s">
        <v>1120</v>
      </c>
      <c r="C168" t="s">
        <v>186</v>
      </c>
    </row>
    <row r="169" spans="1:3" x14ac:dyDescent="0.25">
      <c r="A169">
        <v>3458</v>
      </c>
      <c r="B169" t="s">
        <v>1121</v>
      </c>
      <c r="C169" t="s">
        <v>186</v>
      </c>
    </row>
    <row r="170" spans="1:3" x14ac:dyDescent="0.25">
      <c r="A170">
        <v>3459</v>
      </c>
      <c r="B170" t="s">
        <v>1122</v>
      </c>
      <c r="C170" t="s">
        <v>186</v>
      </c>
    </row>
    <row r="171" spans="1:3" x14ac:dyDescent="0.25">
      <c r="A171">
        <v>3460</v>
      </c>
      <c r="B171" t="s">
        <v>193</v>
      </c>
      <c r="C171" t="s">
        <v>186</v>
      </c>
    </row>
    <row r="172" spans="1:3" x14ac:dyDescent="0.25">
      <c r="A172">
        <v>3461</v>
      </c>
      <c r="B172" t="s">
        <v>1123</v>
      </c>
      <c r="C172" t="s">
        <v>186</v>
      </c>
    </row>
    <row r="173" spans="1:3" x14ac:dyDescent="0.25">
      <c r="A173">
        <v>3462</v>
      </c>
      <c r="B173" t="s">
        <v>1124</v>
      </c>
      <c r="C173" t="s">
        <v>186</v>
      </c>
    </row>
    <row r="174" spans="1:3" x14ac:dyDescent="0.25">
      <c r="A174">
        <v>3463</v>
      </c>
      <c r="B174" t="s">
        <v>1125</v>
      </c>
      <c r="C174" t="s">
        <v>186</v>
      </c>
    </row>
    <row r="175" spans="1:3" x14ac:dyDescent="0.25">
      <c r="A175">
        <v>3464</v>
      </c>
      <c r="B175" t="s">
        <v>1126</v>
      </c>
      <c r="C175" t="s">
        <v>186</v>
      </c>
    </row>
    <row r="176" spans="1:3" x14ac:dyDescent="0.25">
      <c r="A176">
        <v>3465</v>
      </c>
      <c r="B176" t="s">
        <v>1127</v>
      </c>
      <c r="C176" t="s">
        <v>186</v>
      </c>
    </row>
    <row r="177" spans="1:3" x14ac:dyDescent="0.25">
      <c r="A177">
        <v>3466</v>
      </c>
      <c r="B177" t="s">
        <v>222</v>
      </c>
      <c r="C177" t="s">
        <v>186</v>
      </c>
    </row>
    <row r="178" spans="1:3" x14ac:dyDescent="0.25">
      <c r="A178">
        <v>3467</v>
      </c>
      <c r="B178" t="s">
        <v>190</v>
      </c>
      <c r="C178" t="s">
        <v>186</v>
      </c>
    </row>
    <row r="179" spans="1:3" x14ac:dyDescent="0.25">
      <c r="A179">
        <v>3468</v>
      </c>
      <c r="B179" t="s">
        <v>1128</v>
      </c>
      <c r="C179" t="s">
        <v>186</v>
      </c>
    </row>
    <row r="180" spans="1:3" x14ac:dyDescent="0.25">
      <c r="A180">
        <v>3469</v>
      </c>
      <c r="B180" t="s">
        <v>194</v>
      </c>
      <c r="C180" t="s">
        <v>186</v>
      </c>
    </row>
    <row r="181" spans="1:3" x14ac:dyDescent="0.25">
      <c r="A181">
        <v>3470</v>
      </c>
      <c r="B181" t="s">
        <v>315</v>
      </c>
      <c r="C181" t="s">
        <v>186</v>
      </c>
    </row>
    <row r="182" spans="1:3" x14ac:dyDescent="0.25">
      <c r="A182">
        <v>3471</v>
      </c>
      <c r="B182" t="s">
        <v>1129</v>
      </c>
      <c r="C182" t="s">
        <v>186</v>
      </c>
    </row>
    <row r="183" spans="1:3" x14ac:dyDescent="0.25">
      <c r="A183">
        <v>3472</v>
      </c>
      <c r="B183" t="s">
        <v>1130</v>
      </c>
      <c r="C183" t="s">
        <v>186</v>
      </c>
    </row>
    <row r="184" spans="1:3" x14ac:dyDescent="0.25">
      <c r="A184">
        <v>3473</v>
      </c>
      <c r="B184" t="s">
        <v>1131</v>
      </c>
      <c r="C184" t="s">
        <v>186</v>
      </c>
    </row>
    <row r="185" spans="1:3" x14ac:dyDescent="0.25">
      <c r="A185">
        <v>3474</v>
      </c>
      <c r="B185" t="s">
        <v>268</v>
      </c>
      <c r="C185" t="s">
        <v>186</v>
      </c>
    </row>
    <row r="186" spans="1:3" x14ac:dyDescent="0.25">
      <c r="A186">
        <v>3475</v>
      </c>
      <c r="B186" t="s">
        <v>1132</v>
      </c>
      <c r="C186" t="s">
        <v>186</v>
      </c>
    </row>
    <row r="187" spans="1:3" x14ac:dyDescent="0.25">
      <c r="A187">
        <v>3476</v>
      </c>
      <c r="B187" t="s">
        <v>1133</v>
      </c>
      <c r="C187" t="s">
        <v>186</v>
      </c>
    </row>
    <row r="188" spans="1:3" x14ac:dyDescent="0.25">
      <c r="A188">
        <v>3477</v>
      </c>
      <c r="B188" t="s">
        <v>1134</v>
      </c>
      <c r="C188" t="s">
        <v>186</v>
      </c>
    </row>
    <row r="189" spans="1:3" x14ac:dyDescent="0.25">
      <c r="A189">
        <v>3478</v>
      </c>
      <c r="B189" t="s">
        <v>1135</v>
      </c>
      <c r="C189" t="s">
        <v>186</v>
      </c>
    </row>
    <row r="190" spans="1:3" x14ac:dyDescent="0.25">
      <c r="A190">
        <v>3479</v>
      </c>
      <c r="B190" t="s">
        <v>1136</v>
      </c>
      <c r="C190" t="s">
        <v>186</v>
      </c>
    </row>
    <row r="191" spans="1:3" x14ac:dyDescent="0.25">
      <c r="A191">
        <v>3480</v>
      </c>
      <c r="B191" t="s">
        <v>1137</v>
      </c>
      <c r="C191" t="s">
        <v>186</v>
      </c>
    </row>
    <row r="192" spans="1:3" x14ac:dyDescent="0.25">
      <c r="A192">
        <v>3481</v>
      </c>
      <c r="B192" t="s">
        <v>1138</v>
      </c>
      <c r="C192" t="s">
        <v>186</v>
      </c>
    </row>
    <row r="193" spans="1:3" x14ac:dyDescent="0.25">
      <c r="A193">
        <v>3482</v>
      </c>
      <c r="B193" t="s">
        <v>1139</v>
      </c>
      <c r="C193" t="s">
        <v>186</v>
      </c>
    </row>
    <row r="194" spans="1:3" x14ac:dyDescent="0.25">
      <c r="A194">
        <v>3483</v>
      </c>
      <c r="B194" t="s">
        <v>1140</v>
      </c>
      <c r="C194" t="s">
        <v>186</v>
      </c>
    </row>
    <row r="195" spans="1:3" x14ac:dyDescent="0.25">
      <c r="A195">
        <v>3484</v>
      </c>
      <c r="B195" t="s">
        <v>1141</v>
      </c>
      <c r="C195" t="s">
        <v>186</v>
      </c>
    </row>
    <row r="196" spans="1:3" x14ac:dyDescent="0.25">
      <c r="A196">
        <v>3485</v>
      </c>
      <c r="B196" t="s">
        <v>1142</v>
      </c>
      <c r="C196" t="s">
        <v>186</v>
      </c>
    </row>
    <row r="197" spans="1:3" x14ac:dyDescent="0.25">
      <c r="A197">
        <v>3486</v>
      </c>
      <c r="B197" t="s">
        <v>1143</v>
      </c>
      <c r="C197" t="s">
        <v>186</v>
      </c>
    </row>
    <row r="198" spans="1:3" x14ac:dyDescent="0.25">
      <c r="A198">
        <v>3500</v>
      </c>
      <c r="B198" t="s">
        <v>137</v>
      </c>
      <c r="C198" t="s">
        <v>186</v>
      </c>
    </row>
    <row r="199" spans="1:3" x14ac:dyDescent="0.25">
      <c r="A199">
        <v>3501</v>
      </c>
      <c r="B199" t="s">
        <v>216</v>
      </c>
      <c r="C199" t="s">
        <v>186</v>
      </c>
    </row>
    <row r="200" spans="1:3" x14ac:dyDescent="0.25">
      <c r="A200">
        <v>3502</v>
      </c>
      <c r="B200" t="s">
        <v>1144</v>
      </c>
      <c r="C200" t="s">
        <v>186</v>
      </c>
    </row>
    <row r="201" spans="1:3" x14ac:dyDescent="0.25">
      <c r="A201">
        <v>3503</v>
      </c>
      <c r="B201" t="s">
        <v>316</v>
      </c>
      <c r="C201" t="s">
        <v>186</v>
      </c>
    </row>
    <row r="202" spans="1:3" x14ac:dyDescent="0.25">
      <c r="A202">
        <v>3504</v>
      </c>
      <c r="B202" t="s">
        <v>342</v>
      </c>
      <c r="C202" t="s">
        <v>186</v>
      </c>
    </row>
    <row r="203" spans="1:3" x14ac:dyDescent="0.25">
      <c r="A203">
        <v>3505</v>
      </c>
      <c r="B203" t="s">
        <v>1145</v>
      </c>
      <c r="C203" t="s">
        <v>186</v>
      </c>
    </row>
    <row r="204" spans="1:3" x14ac:dyDescent="0.25">
      <c r="A204">
        <v>3506</v>
      </c>
      <c r="B204" t="s">
        <v>1146</v>
      </c>
      <c r="C204" t="s">
        <v>186</v>
      </c>
    </row>
    <row r="205" spans="1:3" x14ac:dyDescent="0.25">
      <c r="A205">
        <v>3507</v>
      </c>
      <c r="B205" t="s">
        <v>205</v>
      </c>
      <c r="C205" t="s">
        <v>186</v>
      </c>
    </row>
    <row r="206" spans="1:3" x14ac:dyDescent="0.25">
      <c r="A206">
        <v>3508</v>
      </c>
      <c r="B206" t="s">
        <v>1147</v>
      </c>
      <c r="C206" t="s">
        <v>186</v>
      </c>
    </row>
    <row r="207" spans="1:3" x14ac:dyDescent="0.25">
      <c r="A207">
        <v>3509</v>
      </c>
      <c r="B207" t="s">
        <v>1148</v>
      </c>
      <c r="C207" t="s">
        <v>186</v>
      </c>
    </row>
    <row r="208" spans="1:3" x14ac:dyDescent="0.25">
      <c r="A208">
        <v>3510</v>
      </c>
      <c r="B208" t="s">
        <v>127</v>
      </c>
      <c r="C208" t="s">
        <v>186</v>
      </c>
    </row>
    <row r="209" spans="1:3" x14ac:dyDescent="0.25">
      <c r="A209">
        <v>3511</v>
      </c>
      <c r="B209" t="s">
        <v>37</v>
      </c>
      <c r="C209" t="s">
        <v>186</v>
      </c>
    </row>
    <row r="210" spans="1:3" x14ac:dyDescent="0.25">
      <c r="A210">
        <v>3512</v>
      </c>
      <c r="B210" t="s">
        <v>1149</v>
      </c>
      <c r="C210" t="s">
        <v>186</v>
      </c>
    </row>
    <row r="211" spans="1:3" x14ac:dyDescent="0.25">
      <c r="A211">
        <v>3513</v>
      </c>
      <c r="B211" t="s">
        <v>1150</v>
      </c>
      <c r="C211" t="s">
        <v>186</v>
      </c>
    </row>
    <row r="212" spans="1:3" x14ac:dyDescent="0.25">
      <c r="A212">
        <v>3514</v>
      </c>
      <c r="B212" t="s">
        <v>1151</v>
      </c>
      <c r="C212" t="s">
        <v>186</v>
      </c>
    </row>
    <row r="213" spans="1:3" x14ac:dyDescent="0.25">
      <c r="A213">
        <v>3515</v>
      </c>
      <c r="B213" t="s">
        <v>1152</v>
      </c>
      <c r="C213" t="s">
        <v>186</v>
      </c>
    </row>
    <row r="214" spans="1:3" x14ac:dyDescent="0.25">
      <c r="A214">
        <v>3516</v>
      </c>
      <c r="B214" t="s">
        <v>1153</v>
      </c>
      <c r="C214" t="s">
        <v>186</v>
      </c>
    </row>
    <row r="215" spans="1:3" x14ac:dyDescent="0.25">
      <c r="A215">
        <v>3517</v>
      </c>
      <c r="B215" t="s">
        <v>1154</v>
      </c>
      <c r="C215" t="s">
        <v>186</v>
      </c>
    </row>
    <row r="216" spans="1:3" x14ac:dyDescent="0.25">
      <c r="A216">
        <v>3518</v>
      </c>
      <c r="B216" t="s">
        <v>1155</v>
      </c>
      <c r="C216" t="s">
        <v>186</v>
      </c>
    </row>
    <row r="217" spans="1:3" x14ac:dyDescent="0.25">
      <c r="A217">
        <v>3519</v>
      </c>
      <c r="B217" t="s">
        <v>1156</v>
      </c>
      <c r="C217" t="s">
        <v>186</v>
      </c>
    </row>
    <row r="218" spans="1:3" x14ac:dyDescent="0.25">
      <c r="A218">
        <v>3520</v>
      </c>
      <c r="B218" t="s">
        <v>1157</v>
      </c>
      <c r="C218" t="s">
        <v>186</v>
      </c>
    </row>
    <row r="219" spans="1:3" x14ac:dyDescent="0.25">
      <c r="A219">
        <v>3521</v>
      </c>
      <c r="B219" t="s">
        <v>1158</v>
      </c>
      <c r="C219" t="s">
        <v>186</v>
      </c>
    </row>
    <row r="220" spans="1:3" x14ac:dyDescent="0.25">
      <c r="A220">
        <v>3522</v>
      </c>
      <c r="B220" t="s">
        <v>200</v>
      </c>
      <c r="C220" t="s">
        <v>186</v>
      </c>
    </row>
    <row r="221" spans="1:3" x14ac:dyDescent="0.25">
      <c r="A221">
        <v>3523</v>
      </c>
      <c r="B221" t="s">
        <v>1159</v>
      </c>
      <c r="C221" t="s">
        <v>186</v>
      </c>
    </row>
    <row r="222" spans="1:3" x14ac:dyDescent="0.25">
      <c r="A222">
        <v>3524</v>
      </c>
      <c r="B222" t="s">
        <v>1160</v>
      </c>
      <c r="C222" t="s">
        <v>186</v>
      </c>
    </row>
    <row r="223" spans="1:3" x14ac:dyDescent="0.25">
      <c r="A223">
        <v>3525</v>
      </c>
      <c r="B223" t="s">
        <v>174</v>
      </c>
      <c r="C223" t="s">
        <v>186</v>
      </c>
    </row>
    <row r="224" spans="1:3" x14ac:dyDescent="0.25">
      <c r="A224">
        <v>3526</v>
      </c>
      <c r="B224" t="s">
        <v>175</v>
      </c>
      <c r="C224" t="s">
        <v>186</v>
      </c>
    </row>
    <row r="225" spans="1:3" x14ac:dyDescent="0.25">
      <c r="A225">
        <v>3527</v>
      </c>
      <c r="B225" t="s">
        <v>1161</v>
      </c>
      <c r="C225" t="s">
        <v>186</v>
      </c>
    </row>
    <row r="226" spans="1:3" x14ac:dyDescent="0.25">
      <c r="A226">
        <v>3528</v>
      </c>
      <c r="B226" t="s">
        <v>1162</v>
      </c>
      <c r="C226" t="s">
        <v>186</v>
      </c>
    </row>
    <row r="227" spans="1:3" x14ac:dyDescent="0.25">
      <c r="A227">
        <v>3529</v>
      </c>
      <c r="B227" t="s">
        <v>1163</v>
      </c>
      <c r="C227" t="s">
        <v>186</v>
      </c>
    </row>
    <row r="228" spans="1:3" x14ac:dyDescent="0.25">
      <c r="A228">
        <v>3530</v>
      </c>
      <c r="B228" t="s">
        <v>1164</v>
      </c>
      <c r="C228" t="s">
        <v>186</v>
      </c>
    </row>
    <row r="229" spans="1:3" x14ac:dyDescent="0.25">
      <c r="A229">
        <v>3531</v>
      </c>
      <c r="B229" t="s">
        <v>248</v>
      </c>
      <c r="C229" t="s">
        <v>186</v>
      </c>
    </row>
    <row r="230" spans="1:3" x14ac:dyDescent="0.25">
      <c r="A230">
        <v>3532</v>
      </c>
      <c r="B230" t="s">
        <v>249</v>
      </c>
      <c r="C230" t="s">
        <v>186</v>
      </c>
    </row>
    <row r="231" spans="1:3" x14ac:dyDescent="0.25">
      <c r="A231">
        <v>3533</v>
      </c>
      <c r="B231" t="s">
        <v>250</v>
      </c>
      <c r="C231" t="s">
        <v>186</v>
      </c>
    </row>
    <row r="232" spans="1:3" x14ac:dyDescent="0.25">
      <c r="A232">
        <v>3534</v>
      </c>
      <c r="B232" t="s">
        <v>251</v>
      </c>
      <c r="C232" t="s">
        <v>186</v>
      </c>
    </row>
    <row r="233" spans="1:3" x14ac:dyDescent="0.25">
      <c r="A233">
        <v>3535</v>
      </c>
      <c r="B233" t="s">
        <v>1165</v>
      </c>
      <c r="C233" t="s">
        <v>186</v>
      </c>
    </row>
    <row r="234" spans="1:3" x14ac:dyDescent="0.25">
      <c r="A234">
        <v>3536</v>
      </c>
      <c r="B234" t="s">
        <v>164</v>
      </c>
      <c r="C234" t="s">
        <v>186</v>
      </c>
    </row>
    <row r="235" spans="1:3" x14ac:dyDescent="0.25">
      <c r="A235">
        <v>3537</v>
      </c>
      <c r="B235" t="s">
        <v>1166</v>
      </c>
      <c r="C235" t="s">
        <v>186</v>
      </c>
    </row>
    <row r="236" spans="1:3" x14ac:dyDescent="0.25">
      <c r="A236">
        <v>3538</v>
      </c>
      <c r="B236" t="s">
        <v>256</v>
      </c>
      <c r="C236" t="s">
        <v>186</v>
      </c>
    </row>
    <row r="237" spans="1:3" x14ac:dyDescent="0.25">
      <c r="A237">
        <v>3539</v>
      </c>
      <c r="B237" t="s">
        <v>1167</v>
      </c>
      <c r="C237" t="s">
        <v>186</v>
      </c>
    </row>
    <row r="238" spans="1:3" x14ac:dyDescent="0.25">
      <c r="A238">
        <v>3540</v>
      </c>
      <c r="B238" t="s">
        <v>172</v>
      </c>
      <c r="C238" t="s">
        <v>186</v>
      </c>
    </row>
    <row r="239" spans="1:3" x14ac:dyDescent="0.25">
      <c r="A239">
        <v>3541</v>
      </c>
      <c r="B239" t="s">
        <v>1168</v>
      </c>
      <c r="C239" t="s">
        <v>186</v>
      </c>
    </row>
    <row r="240" spans="1:3" x14ac:dyDescent="0.25">
      <c r="A240">
        <v>3542</v>
      </c>
      <c r="B240" t="s">
        <v>1169</v>
      </c>
      <c r="C240" t="s">
        <v>186</v>
      </c>
    </row>
    <row r="241" spans="1:3" x14ac:dyDescent="0.25">
      <c r="A241">
        <v>3543</v>
      </c>
      <c r="B241" t="s">
        <v>1160</v>
      </c>
      <c r="C241" t="s">
        <v>186</v>
      </c>
    </row>
    <row r="242" spans="1:3" x14ac:dyDescent="0.25">
      <c r="A242">
        <v>3544</v>
      </c>
      <c r="B242" t="s">
        <v>1170</v>
      </c>
      <c r="C242" t="s">
        <v>186</v>
      </c>
    </row>
    <row r="243" spans="1:3" x14ac:dyDescent="0.25">
      <c r="A243">
        <v>3545</v>
      </c>
      <c r="B243" t="s">
        <v>1171</v>
      </c>
      <c r="C243" t="s">
        <v>186</v>
      </c>
    </row>
    <row r="244" spans="1:3" x14ac:dyDescent="0.25">
      <c r="A244">
        <v>3546</v>
      </c>
      <c r="B244" t="s">
        <v>1172</v>
      </c>
      <c r="C244" t="s">
        <v>186</v>
      </c>
    </row>
    <row r="245" spans="1:3" x14ac:dyDescent="0.25">
      <c r="A245">
        <v>3547</v>
      </c>
      <c r="B245" t="s">
        <v>1173</v>
      </c>
      <c r="C245" t="s">
        <v>186</v>
      </c>
    </row>
    <row r="246" spans="1:3" x14ac:dyDescent="0.25">
      <c r="A246">
        <v>3548</v>
      </c>
      <c r="B246" t="s">
        <v>1174</v>
      </c>
      <c r="C246" t="s">
        <v>186</v>
      </c>
    </row>
    <row r="247" spans="1:3" x14ac:dyDescent="0.25">
      <c r="A247">
        <v>3549</v>
      </c>
      <c r="B247" t="s">
        <v>1175</v>
      </c>
      <c r="C247" t="s">
        <v>186</v>
      </c>
    </row>
    <row r="248" spans="1:3" x14ac:dyDescent="0.25">
      <c r="A248">
        <v>3550</v>
      </c>
      <c r="B248" t="s">
        <v>325</v>
      </c>
      <c r="C248" t="s">
        <v>186</v>
      </c>
    </row>
    <row r="249" spans="1:3" x14ac:dyDescent="0.25">
      <c r="A249">
        <v>3551</v>
      </c>
      <c r="B249" t="s">
        <v>1176</v>
      </c>
      <c r="C249" t="s">
        <v>186</v>
      </c>
    </row>
    <row r="250" spans="1:3" x14ac:dyDescent="0.25">
      <c r="A250">
        <v>3552</v>
      </c>
      <c r="B250" t="s">
        <v>1177</v>
      </c>
      <c r="C250" t="s">
        <v>186</v>
      </c>
    </row>
    <row r="251" spans="1:3" x14ac:dyDescent="0.25">
      <c r="A251">
        <v>3553</v>
      </c>
      <c r="B251" t="s">
        <v>1178</v>
      </c>
      <c r="C251" t="s">
        <v>186</v>
      </c>
    </row>
    <row r="252" spans="1:3" x14ac:dyDescent="0.25">
      <c r="A252">
        <v>3554</v>
      </c>
      <c r="B252" t="s">
        <v>1179</v>
      </c>
      <c r="C252" t="s">
        <v>186</v>
      </c>
    </row>
    <row r="253" spans="1:3" x14ac:dyDescent="0.25">
      <c r="A253">
        <v>3555</v>
      </c>
      <c r="B253" t="s">
        <v>1180</v>
      </c>
      <c r="C253" t="s">
        <v>186</v>
      </c>
    </row>
    <row r="254" spans="1:3" x14ac:dyDescent="0.25">
      <c r="A254">
        <v>3556</v>
      </c>
      <c r="B254" t="s">
        <v>1181</v>
      </c>
      <c r="C254" t="s">
        <v>186</v>
      </c>
    </row>
    <row r="255" spans="1:3" x14ac:dyDescent="0.25">
      <c r="A255">
        <v>3557</v>
      </c>
      <c r="B255" t="s">
        <v>1182</v>
      </c>
      <c r="C255" t="s">
        <v>186</v>
      </c>
    </row>
    <row r="256" spans="1:3" x14ac:dyDescent="0.25">
      <c r="A256">
        <v>3558</v>
      </c>
      <c r="B256" t="s">
        <v>1183</v>
      </c>
      <c r="C256" t="s">
        <v>186</v>
      </c>
    </row>
    <row r="257" spans="1:3" x14ac:dyDescent="0.25">
      <c r="A257">
        <v>3559</v>
      </c>
      <c r="B257" t="s">
        <v>1184</v>
      </c>
      <c r="C257" t="s">
        <v>186</v>
      </c>
    </row>
    <row r="258" spans="1:3" x14ac:dyDescent="0.25">
      <c r="A258">
        <v>3560</v>
      </c>
      <c r="B258" t="s">
        <v>1185</v>
      </c>
      <c r="C258" t="s">
        <v>186</v>
      </c>
    </row>
    <row r="259" spans="1:3" x14ac:dyDescent="0.25">
      <c r="A259">
        <v>3561</v>
      </c>
      <c r="B259" t="s">
        <v>1186</v>
      </c>
      <c r="C259" t="s">
        <v>186</v>
      </c>
    </row>
    <row r="260" spans="1:3" x14ac:dyDescent="0.25">
      <c r="A260">
        <v>3562</v>
      </c>
      <c r="B260" t="s">
        <v>191</v>
      </c>
      <c r="C260" t="s">
        <v>186</v>
      </c>
    </row>
    <row r="261" spans="1:3" x14ac:dyDescent="0.25">
      <c r="A261">
        <v>3563</v>
      </c>
      <c r="B261" t="s">
        <v>1187</v>
      </c>
      <c r="C261" t="s">
        <v>186</v>
      </c>
    </row>
    <row r="262" spans="1:3" x14ac:dyDescent="0.25">
      <c r="A262">
        <v>3564</v>
      </c>
      <c r="B262" t="s">
        <v>238</v>
      </c>
      <c r="C262" t="s">
        <v>186</v>
      </c>
    </row>
    <row r="263" spans="1:3" x14ac:dyDescent="0.25">
      <c r="A263">
        <v>3565</v>
      </c>
      <c r="B263" t="s">
        <v>244</v>
      </c>
      <c r="C263" t="s">
        <v>186</v>
      </c>
    </row>
    <row r="264" spans="1:3" x14ac:dyDescent="0.25">
      <c r="A264">
        <v>3566</v>
      </c>
      <c r="B264" t="s">
        <v>1188</v>
      </c>
      <c r="C264" t="s">
        <v>186</v>
      </c>
    </row>
    <row r="265" spans="1:3" x14ac:dyDescent="0.25">
      <c r="A265">
        <v>3567</v>
      </c>
      <c r="B265" t="s">
        <v>252</v>
      </c>
      <c r="C265" t="s">
        <v>186</v>
      </c>
    </row>
    <row r="266" spans="1:3" x14ac:dyDescent="0.25">
      <c r="A266">
        <v>3568</v>
      </c>
      <c r="B266" t="s">
        <v>1189</v>
      </c>
      <c r="C266" t="s">
        <v>186</v>
      </c>
    </row>
    <row r="267" spans="1:3" x14ac:dyDescent="0.25">
      <c r="A267">
        <v>3569</v>
      </c>
      <c r="B267" t="s">
        <v>237</v>
      </c>
      <c r="C267" t="s">
        <v>186</v>
      </c>
    </row>
    <row r="268" spans="1:3" x14ac:dyDescent="0.25">
      <c r="A268">
        <v>3570</v>
      </c>
      <c r="B268" t="s">
        <v>1190</v>
      </c>
      <c r="C268" t="s">
        <v>186</v>
      </c>
    </row>
    <row r="269" spans="1:3" x14ac:dyDescent="0.25">
      <c r="A269">
        <v>3571</v>
      </c>
      <c r="B269" t="s">
        <v>1191</v>
      </c>
      <c r="C269" t="s">
        <v>186</v>
      </c>
    </row>
    <row r="270" spans="1:3" x14ac:dyDescent="0.25">
      <c r="A270">
        <v>3572</v>
      </c>
      <c r="B270" t="s">
        <v>1192</v>
      </c>
      <c r="C270" t="s">
        <v>186</v>
      </c>
    </row>
    <row r="271" spans="1:3" x14ac:dyDescent="0.25">
      <c r="A271">
        <v>3573</v>
      </c>
      <c r="B271" t="s">
        <v>1193</v>
      </c>
      <c r="C271" t="s">
        <v>186</v>
      </c>
    </row>
    <row r="272" spans="1:3" x14ac:dyDescent="0.25">
      <c r="A272">
        <v>3574</v>
      </c>
      <c r="B272" t="s">
        <v>170</v>
      </c>
      <c r="C272" t="s">
        <v>186</v>
      </c>
    </row>
    <row r="273" spans="1:3" x14ac:dyDescent="0.25">
      <c r="A273">
        <v>3575</v>
      </c>
      <c r="B273" t="s">
        <v>1194</v>
      </c>
      <c r="C273" t="s">
        <v>186</v>
      </c>
    </row>
    <row r="274" spans="1:3" x14ac:dyDescent="0.25">
      <c r="A274">
        <v>3576</v>
      </c>
      <c r="B274" t="s">
        <v>341</v>
      </c>
      <c r="C274" t="s">
        <v>186</v>
      </c>
    </row>
    <row r="275" spans="1:3" x14ac:dyDescent="0.25">
      <c r="A275">
        <v>3577</v>
      </c>
      <c r="B275" t="s">
        <v>1195</v>
      </c>
      <c r="C275" t="s">
        <v>186</v>
      </c>
    </row>
    <row r="276" spans="1:3" x14ac:dyDescent="0.25">
      <c r="A276">
        <v>3578</v>
      </c>
      <c r="B276" t="s">
        <v>1196</v>
      </c>
      <c r="C276" t="s">
        <v>186</v>
      </c>
    </row>
    <row r="277" spans="1:3" x14ac:dyDescent="0.25">
      <c r="A277">
        <v>3579</v>
      </c>
      <c r="B277" t="s">
        <v>1197</v>
      </c>
      <c r="C277" t="s">
        <v>186</v>
      </c>
    </row>
    <row r="278" spans="1:3" x14ac:dyDescent="0.25">
      <c r="A278">
        <v>3580</v>
      </c>
      <c r="B278" t="s">
        <v>93</v>
      </c>
      <c r="C278" t="s">
        <v>186</v>
      </c>
    </row>
    <row r="279" spans="1:3" x14ac:dyDescent="0.25">
      <c r="A279">
        <v>3581</v>
      </c>
      <c r="B279" t="s">
        <v>94</v>
      </c>
      <c r="C279" t="s">
        <v>186</v>
      </c>
    </row>
    <row r="280" spans="1:3" x14ac:dyDescent="0.25">
      <c r="A280">
        <v>3582</v>
      </c>
      <c r="B280" t="s">
        <v>40</v>
      </c>
      <c r="C280" t="s">
        <v>186</v>
      </c>
    </row>
    <row r="281" spans="1:3" x14ac:dyDescent="0.25">
      <c r="A281">
        <v>3583</v>
      </c>
      <c r="B281" t="s">
        <v>1198</v>
      </c>
      <c r="C281" t="s">
        <v>186</v>
      </c>
    </row>
    <row r="282" spans="1:3" x14ac:dyDescent="0.25">
      <c r="A282">
        <v>3584</v>
      </c>
      <c r="B282" t="s">
        <v>33</v>
      </c>
      <c r="C282" t="s">
        <v>186</v>
      </c>
    </row>
    <row r="283" spans="1:3" x14ac:dyDescent="0.25">
      <c r="A283">
        <v>3585</v>
      </c>
      <c r="B283" t="s">
        <v>375</v>
      </c>
      <c r="C283" t="s">
        <v>186</v>
      </c>
    </row>
    <row r="284" spans="1:3" x14ac:dyDescent="0.25">
      <c r="A284">
        <v>3586</v>
      </c>
      <c r="B284" t="s">
        <v>1199</v>
      </c>
      <c r="C284" t="s">
        <v>186</v>
      </c>
    </row>
    <row r="285" spans="1:3" x14ac:dyDescent="0.25">
      <c r="A285">
        <v>3587</v>
      </c>
      <c r="B285" t="s">
        <v>403</v>
      </c>
      <c r="C285" t="s">
        <v>186</v>
      </c>
    </row>
    <row r="286" spans="1:3" x14ac:dyDescent="0.25">
      <c r="A286">
        <v>3588</v>
      </c>
      <c r="B286" t="s">
        <v>1200</v>
      </c>
      <c r="C286" t="s">
        <v>186</v>
      </c>
    </row>
    <row r="287" spans="1:3" x14ac:dyDescent="0.25">
      <c r="A287">
        <v>3589</v>
      </c>
      <c r="B287" t="s">
        <v>322</v>
      </c>
      <c r="C287" t="s">
        <v>186</v>
      </c>
    </row>
    <row r="288" spans="1:3" x14ac:dyDescent="0.25">
      <c r="A288">
        <v>3590</v>
      </c>
      <c r="B288" t="s">
        <v>173</v>
      </c>
      <c r="C288" t="s">
        <v>186</v>
      </c>
    </row>
    <row r="289" spans="1:3" x14ac:dyDescent="0.25">
      <c r="A289">
        <v>3591</v>
      </c>
      <c r="B289" t="s">
        <v>1201</v>
      </c>
      <c r="C289" t="s">
        <v>186</v>
      </c>
    </row>
    <row r="290" spans="1:3" x14ac:dyDescent="0.25">
      <c r="A290">
        <v>3592</v>
      </c>
      <c r="B290" t="s">
        <v>1202</v>
      </c>
      <c r="C290" t="s">
        <v>186</v>
      </c>
    </row>
    <row r="291" spans="1:3" x14ac:dyDescent="0.25">
      <c r="A291">
        <v>3593</v>
      </c>
      <c r="B291" t="s">
        <v>1203</v>
      </c>
      <c r="C291" t="s">
        <v>186</v>
      </c>
    </row>
    <row r="292" spans="1:3" x14ac:dyDescent="0.25">
      <c r="A292">
        <v>3594</v>
      </c>
      <c r="B292" t="s">
        <v>266</v>
      </c>
      <c r="C292" t="s">
        <v>186</v>
      </c>
    </row>
    <row r="293" spans="1:3" x14ac:dyDescent="0.25">
      <c r="A293">
        <v>3595</v>
      </c>
      <c r="B293" t="s">
        <v>1204</v>
      </c>
      <c r="C293" t="s">
        <v>186</v>
      </c>
    </row>
    <row r="294" spans="1:3" x14ac:dyDescent="0.25">
      <c r="A294">
        <v>3596</v>
      </c>
      <c r="B294" t="s">
        <v>1205</v>
      </c>
      <c r="C294" t="s">
        <v>186</v>
      </c>
    </row>
    <row r="295" spans="1:3" x14ac:dyDescent="0.25">
      <c r="A295">
        <v>3597</v>
      </c>
      <c r="B295" t="s">
        <v>1206</v>
      </c>
      <c r="C295" t="s">
        <v>186</v>
      </c>
    </row>
    <row r="296" spans="1:3" x14ac:dyDescent="0.25">
      <c r="A296">
        <v>3598</v>
      </c>
      <c r="B296" t="s">
        <v>1207</v>
      </c>
      <c r="C296" t="s">
        <v>186</v>
      </c>
    </row>
    <row r="297" spans="1:3" x14ac:dyDescent="0.25">
      <c r="A297">
        <v>3599</v>
      </c>
      <c r="B297" t="s">
        <v>1208</v>
      </c>
      <c r="C297" t="s">
        <v>186</v>
      </c>
    </row>
    <row r="298" spans="1:3" x14ac:dyDescent="0.25">
      <c r="A298">
        <v>3600</v>
      </c>
      <c r="B298" t="s">
        <v>1209</v>
      </c>
      <c r="C298" t="s">
        <v>186</v>
      </c>
    </row>
    <row r="299" spans="1:3" x14ac:dyDescent="0.25">
      <c r="A299">
        <v>3601</v>
      </c>
      <c r="B299" t="s">
        <v>78</v>
      </c>
      <c r="C299" t="s">
        <v>1521</v>
      </c>
    </row>
    <row r="300" spans="1:3" x14ac:dyDescent="0.25">
      <c r="A300">
        <v>3602</v>
      </c>
      <c r="B300" t="s">
        <v>350</v>
      </c>
      <c r="C300" t="s">
        <v>1521</v>
      </c>
    </row>
    <row r="301" spans="1:3" x14ac:dyDescent="0.25">
      <c r="A301">
        <v>3603</v>
      </c>
      <c r="B301" t="s">
        <v>300</v>
      </c>
      <c r="C301" t="s">
        <v>1521</v>
      </c>
    </row>
    <row r="302" spans="1:3" x14ac:dyDescent="0.25">
      <c r="A302">
        <v>3604</v>
      </c>
      <c r="B302" t="s">
        <v>1210</v>
      </c>
      <c r="C302" t="s">
        <v>1521</v>
      </c>
    </row>
    <row r="303" spans="1:3" x14ac:dyDescent="0.25">
      <c r="A303">
        <v>3605</v>
      </c>
      <c r="B303" t="s">
        <v>187</v>
      </c>
      <c r="C303" t="s">
        <v>1521</v>
      </c>
    </row>
    <row r="304" spans="1:3" x14ac:dyDescent="0.25">
      <c r="A304">
        <v>3606</v>
      </c>
      <c r="B304" t="s">
        <v>1211</v>
      </c>
      <c r="C304" t="s">
        <v>1521</v>
      </c>
    </row>
    <row r="305" spans="1:3" x14ac:dyDescent="0.25">
      <c r="A305">
        <v>3607</v>
      </c>
      <c r="B305" t="s">
        <v>308</v>
      </c>
      <c r="C305" t="s">
        <v>1521</v>
      </c>
    </row>
    <row r="306" spans="1:3" x14ac:dyDescent="0.25">
      <c r="A306">
        <v>3608</v>
      </c>
      <c r="B306" t="s">
        <v>309</v>
      </c>
      <c r="C306" t="s">
        <v>1521</v>
      </c>
    </row>
    <row r="307" spans="1:3" x14ac:dyDescent="0.25">
      <c r="A307">
        <v>3609</v>
      </c>
      <c r="B307" t="s">
        <v>404</v>
      </c>
      <c r="C307" t="s">
        <v>1521</v>
      </c>
    </row>
    <row r="308" spans="1:3" x14ac:dyDescent="0.25">
      <c r="A308">
        <v>3610</v>
      </c>
      <c r="B308" t="s">
        <v>296</v>
      </c>
      <c r="C308" t="s">
        <v>1521</v>
      </c>
    </row>
    <row r="309" spans="1:3" x14ac:dyDescent="0.25">
      <c r="A309">
        <v>3611</v>
      </c>
      <c r="B309" t="s">
        <v>1212</v>
      </c>
      <c r="C309" t="s">
        <v>1521</v>
      </c>
    </row>
    <row r="310" spans="1:3" x14ac:dyDescent="0.25">
      <c r="A310">
        <v>3612</v>
      </c>
      <c r="B310" t="s">
        <v>357</v>
      </c>
      <c r="C310" t="s">
        <v>1521</v>
      </c>
    </row>
    <row r="311" spans="1:3" x14ac:dyDescent="0.25">
      <c r="A311">
        <v>3613</v>
      </c>
      <c r="B311" t="s">
        <v>358</v>
      </c>
      <c r="C311" t="s">
        <v>1521</v>
      </c>
    </row>
    <row r="312" spans="1:3" x14ac:dyDescent="0.25">
      <c r="A312">
        <v>3614</v>
      </c>
      <c r="B312" t="s">
        <v>351</v>
      </c>
      <c r="C312" t="s">
        <v>1521</v>
      </c>
    </row>
    <row r="313" spans="1:3" x14ac:dyDescent="0.25">
      <c r="A313">
        <v>3616</v>
      </c>
      <c r="B313" t="s">
        <v>360</v>
      </c>
      <c r="C313" t="s">
        <v>1521</v>
      </c>
    </row>
    <row r="314" spans="1:3" x14ac:dyDescent="0.25">
      <c r="A314">
        <v>3649</v>
      </c>
      <c r="B314" t="s">
        <v>194</v>
      </c>
      <c r="C314" t="s">
        <v>186</v>
      </c>
    </row>
    <row r="315" spans="1:3" x14ac:dyDescent="0.25">
      <c r="A315">
        <v>3650</v>
      </c>
      <c r="B315" t="s">
        <v>1213</v>
      </c>
      <c r="C315" t="s">
        <v>1521</v>
      </c>
    </row>
    <row r="316" spans="1:3" x14ac:dyDescent="0.25">
      <c r="A316">
        <v>3651</v>
      </c>
      <c r="B316" t="s">
        <v>326</v>
      </c>
      <c r="C316" t="s">
        <v>1521</v>
      </c>
    </row>
    <row r="317" spans="1:3" x14ac:dyDescent="0.25">
      <c r="A317">
        <v>3652</v>
      </c>
      <c r="B317" t="s">
        <v>218</v>
      </c>
      <c r="C317" t="s">
        <v>1521</v>
      </c>
    </row>
    <row r="318" spans="1:3" x14ac:dyDescent="0.25">
      <c r="A318">
        <v>3653</v>
      </c>
      <c r="B318" t="s">
        <v>1214</v>
      </c>
      <c r="C318" t="s">
        <v>1521</v>
      </c>
    </row>
    <row r="319" spans="1:3" x14ac:dyDescent="0.25">
      <c r="A319">
        <v>3654</v>
      </c>
      <c r="B319" t="s">
        <v>333</v>
      </c>
      <c r="C319" t="s">
        <v>1521</v>
      </c>
    </row>
    <row r="320" spans="1:3" x14ac:dyDescent="0.25">
      <c r="A320">
        <v>3655</v>
      </c>
      <c r="B320" t="s">
        <v>310</v>
      </c>
      <c r="C320" t="s">
        <v>1521</v>
      </c>
    </row>
    <row r="321" spans="1:3" x14ac:dyDescent="0.25">
      <c r="A321">
        <v>3656</v>
      </c>
      <c r="B321" t="s">
        <v>311</v>
      </c>
      <c r="C321" t="s">
        <v>1521</v>
      </c>
    </row>
    <row r="322" spans="1:3" x14ac:dyDescent="0.25">
      <c r="A322">
        <v>3657</v>
      </c>
      <c r="B322" t="s">
        <v>1215</v>
      </c>
      <c r="C322" t="s">
        <v>1521</v>
      </c>
    </row>
    <row r="323" spans="1:3" x14ac:dyDescent="0.25">
      <c r="A323">
        <v>3658</v>
      </c>
      <c r="B323" t="s">
        <v>1216</v>
      </c>
      <c r="C323" t="s">
        <v>1521</v>
      </c>
    </row>
    <row r="324" spans="1:3" x14ac:dyDescent="0.25">
      <c r="A324">
        <v>3659</v>
      </c>
      <c r="B324" t="s">
        <v>219</v>
      </c>
      <c r="C324" t="s">
        <v>1521</v>
      </c>
    </row>
    <row r="325" spans="1:3" x14ac:dyDescent="0.25">
      <c r="A325">
        <v>3674</v>
      </c>
      <c r="B325" t="s">
        <v>5</v>
      </c>
      <c r="C325" t="s">
        <v>1521</v>
      </c>
    </row>
    <row r="326" spans="1:3" x14ac:dyDescent="0.25">
      <c r="A326">
        <v>3700</v>
      </c>
      <c r="B326" t="s">
        <v>43</v>
      </c>
      <c r="C326" t="s">
        <v>1521</v>
      </c>
    </row>
    <row r="327" spans="1:3" x14ac:dyDescent="0.25">
      <c r="A327">
        <v>3701</v>
      </c>
      <c r="B327" t="s">
        <v>176</v>
      </c>
      <c r="C327" t="s">
        <v>1521</v>
      </c>
    </row>
    <row r="328" spans="1:3" x14ac:dyDescent="0.25">
      <c r="A328">
        <v>3702</v>
      </c>
      <c r="B328" t="s">
        <v>1217</v>
      </c>
      <c r="C328" t="s">
        <v>1521</v>
      </c>
    </row>
    <row r="329" spans="1:3" x14ac:dyDescent="0.25">
      <c r="A329">
        <v>3703</v>
      </c>
      <c r="B329" t="s">
        <v>177</v>
      </c>
      <c r="C329" t="s">
        <v>1521</v>
      </c>
    </row>
    <row r="330" spans="1:3" x14ac:dyDescent="0.25">
      <c r="A330">
        <v>3704</v>
      </c>
      <c r="B330" t="s">
        <v>197</v>
      </c>
      <c r="C330" t="s">
        <v>1521</v>
      </c>
    </row>
    <row r="331" spans="1:3" x14ac:dyDescent="0.25">
      <c r="A331">
        <v>3705</v>
      </c>
      <c r="B331" t="s">
        <v>312</v>
      </c>
      <c r="C331" t="s">
        <v>1521</v>
      </c>
    </row>
    <row r="332" spans="1:3" x14ac:dyDescent="0.25">
      <c r="A332">
        <v>3706</v>
      </c>
      <c r="B332" t="s">
        <v>202</v>
      </c>
      <c r="C332" t="s">
        <v>1521</v>
      </c>
    </row>
    <row r="333" spans="1:3" x14ac:dyDescent="0.25">
      <c r="A333">
        <v>3707</v>
      </c>
      <c r="B333" t="s">
        <v>1218</v>
      </c>
      <c r="C333" t="s">
        <v>1521</v>
      </c>
    </row>
    <row r="334" spans="1:3" x14ac:dyDescent="0.25">
      <c r="A334">
        <v>3708</v>
      </c>
      <c r="B334" t="s">
        <v>241</v>
      </c>
      <c r="C334" t="s">
        <v>1521</v>
      </c>
    </row>
    <row r="335" spans="1:3" x14ac:dyDescent="0.25">
      <c r="A335">
        <v>3710</v>
      </c>
      <c r="B335" t="s">
        <v>1219</v>
      </c>
      <c r="C335" t="s">
        <v>1521</v>
      </c>
    </row>
    <row r="336" spans="1:3" x14ac:dyDescent="0.25">
      <c r="A336">
        <v>3711</v>
      </c>
      <c r="B336" t="s">
        <v>228</v>
      </c>
      <c r="C336" t="s">
        <v>1521</v>
      </c>
    </row>
    <row r="337" spans="1:3" x14ac:dyDescent="0.25">
      <c r="A337">
        <v>3712</v>
      </c>
      <c r="B337" t="s">
        <v>1220</v>
      </c>
      <c r="C337" t="s">
        <v>1521</v>
      </c>
    </row>
    <row r="338" spans="1:3" x14ac:dyDescent="0.25">
      <c r="A338">
        <v>3713</v>
      </c>
      <c r="B338" t="s">
        <v>213</v>
      </c>
      <c r="C338" t="s">
        <v>1521</v>
      </c>
    </row>
    <row r="339" spans="1:3" x14ac:dyDescent="0.25">
      <c r="A339">
        <v>3714</v>
      </c>
      <c r="B339" t="s">
        <v>1221</v>
      </c>
      <c r="C339" t="s">
        <v>1521</v>
      </c>
    </row>
    <row r="340" spans="1:3" x14ac:dyDescent="0.25">
      <c r="A340">
        <v>3715</v>
      </c>
      <c r="B340" t="s">
        <v>1222</v>
      </c>
      <c r="C340" t="s">
        <v>1521</v>
      </c>
    </row>
    <row r="341" spans="1:3" x14ac:dyDescent="0.25">
      <c r="A341">
        <v>3716</v>
      </c>
      <c r="B341" t="s">
        <v>146</v>
      </c>
      <c r="C341" t="s">
        <v>1521</v>
      </c>
    </row>
    <row r="342" spans="1:3" x14ac:dyDescent="0.25">
      <c r="A342">
        <v>3717</v>
      </c>
      <c r="B342" t="s">
        <v>147</v>
      </c>
      <c r="C342" t="s">
        <v>1521</v>
      </c>
    </row>
    <row r="343" spans="1:3" x14ac:dyDescent="0.25">
      <c r="A343">
        <v>3718</v>
      </c>
      <c r="B343" t="s">
        <v>224</v>
      </c>
      <c r="C343" t="s">
        <v>1521</v>
      </c>
    </row>
    <row r="344" spans="1:3" x14ac:dyDescent="0.25">
      <c r="A344">
        <v>3719</v>
      </c>
      <c r="B344" t="s">
        <v>1223</v>
      </c>
      <c r="C344" t="s">
        <v>1521</v>
      </c>
    </row>
    <row r="345" spans="1:3" x14ac:dyDescent="0.25">
      <c r="A345">
        <v>3720</v>
      </c>
      <c r="B345" t="s">
        <v>1224</v>
      </c>
      <c r="C345" t="s">
        <v>1521</v>
      </c>
    </row>
    <row r="346" spans="1:3" x14ac:dyDescent="0.25">
      <c r="A346">
        <v>3721</v>
      </c>
      <c r="B346" t="s">
        <v>1225</v>
      </c>
      <c r="C346" t="s">
        <v>1521</v>
      </c>
    </row>
    <row r="347" spans="1:3" x14ac:dyDescent="0.25">
      <c r="A347">
        <v>3722</v>
      </c>
      <c r="B347" t="s">
        <v>47</v>
      </c>
      <c r="C347" t="s">
        <v>1521</v>
      </c>
    </row>
    <row r="348" spans="1:3" x14ac:dyDescent="0.25">
      <c r="A348">
        <v>3723</v>
      </c>
      <c r="B348" t="s">
        <v>347</v>
      </c>
      <c r="C348" t="s">
        <v>1521</v>
      </c>
    </row>
    <row r="349" spans="1:3" x14ac:dyDescent="0.25">
      <c r="A349">
        <v>3724</v>
      </c>
      <c r="B349" t="s">
        <v>293</v>
      </c>
      <c r="C349" t="s">
        <v>1521</v>
      </c>
    </row>
    <row r="350" spans="1:3" x14ac:dyDescent="0.25">
      <c r="A350">
        <v>3725</v>
      </c>
      <c r="B350" t="s">
        <v>294</v>
      </c>
      <c r="C350" t="s">
        <v>1521</v>
      </c>
    </row>
    <row r="351" spans="1:3" x14ac:dyDescent="0.25">
      <c r="A351">
        <v>3726</v>
      </c>
      <c r="B351" t="s">
        <v>46</v>
      </c>
      <c r="C351" t="s">
        <v>1521</v>
      </c>
    </row>
    <row r="352" spans="1:3" x14ac:dyDescent="0.25">
      <c r="A352">
        <v>3727</v>
      </c>
      <c r="B352" t="s">
        <v>128</v>
      </c>
      <c r="C352" t="s">
        <v>1521</v>
      </c>
    </row>
    <row r="353" spans="1:3" x14ac:dyDescent="0.25">
      <c r="A353">
        <v>3728</v>
      </c>
      <c r="B353" t="s">
        <v>206</v>
      </c>
      <c r="C353" t="s">
        <v>1521</v>
      </c>
    </row>
    <row r="354" spans="1:3" x14ac:dyDescent="0.25">
      <c r="A354">
        <v>3729</v>
      </c>
      <c r="B354" t="s">
        <v>149</v>
      </c>
      <c r="C354" t="s">
        <v>1521</v>
      </c>
    </row>
    <row r="355" spans="1:3" x14ac:dyDescent="0.25">
      <c r="A355">
        <v>3730</v>
      </c>
      <c r="B355" t="s">
        <v>291</v>
      </c>
      <c r="C355" t="s">
        <v>1521</v>
      </c>
    </row>
    <row r="356" spans="1:3" x14ac:dyDescent="0.25">
      <c r="A356">
        <v>3731</v>
      </c>
      <c r="B356" t="s">
        <v>154</v>
      </c>
      <c r="C356" t="s">
        <v>186</v>
      </c>
    </row>
    <row r="357" spans="1:3" x14ac:dyDescent="0.25">
      <c r="A357">
        <v>3732</v>
      </c>
      <c r="B357" t="s">
        <v>295</v>
      </c>
      <c r="C357" t="s">
        <v>1521</v>
      </c>
    </row>
    <row r="358" spans="1:3" x14ac:dyDescent="0.25">
      <c r="A358">
        <v>3733</v>
      </c>
      <c r="B358" t="s">
        <v>1226</v>
      </c>
      <c r="C358" t="s">
        <v>1521</v>
      </c>
    </row>
    <row r="359" spans="1:3" x14ac:dyDescent="0.25">
      <c r="A359">
        <v>3734</v>
      </c>
      <c r="B359" t="s">
        <v>1227</v>
      </c>
      <c r="C359" t="s">
        <v>1521</v>
      </c>
    </row>
    <row r="360" spans="1:3" x14ac:dyDescent="0.25">
      <c r="A360">
        <v>3735</v>
      </c>
      <c r="B360" t="s">
        <v>1228</v>
      </c>
      <c r="C360" t="s">
        <v>1521</v>
      </c>
    </row>
    <row r="361" spans="1:3" x14ac:dyDescent="0.25">
      <c r="A361">
        <v>3736</v>
      </c>
      <c r="B361" t="s">
        <v>334</v>
      </c>
      <c r="C361" t="s">
        <v>1521</v>
      </c>
    </row>
    <row r="362" spans="1:3" x14ac:dyDescent="0.25">
      <c r="A362">
        <v>3737</v>
      </c>
      <c r="B362" t="s">
        <v>180</v>
      </c>
      <c r="C362" t="s">
        <v>1521</v>
      </c>
    </row>
    <row r="363" spans="1:3" x14ac:dyDescent="0.25">
      <c r="A363">
        <v>3738</v>
      </c>
      <c r="B363" t="s">
        <v>1229</v>
      </c>
      <c r="C363" t="s">
        <v>1521</v>
      </c>
    </row>
    <row r="364" spans="1:3" x14ac:dyDescent="0.25">
      <c r="A364">
        <v>3739</v>
      </c>
      <c r="B364" t="s">
        <v>138</v>
      </c>
      <c r="C364" t="s">
        <v>1521</v>
      </c>
    </row>
    <row r="365" spans="1:3" x14ac:dyDescent="0.25">
      <c r="A365">
        <v>3740</v>
      </c>
      <c r="B365" t="s">
        <v>258</v>
      </c>
      <c r="C365" t="s">
        <v>1521</v>
      </c>
    </row>
    <row r="366" spans="1:3" x14ac:dyDescent="0.25">
      <c r="A366">
        <v>3741</v>
      </c>
      <c r="B366" t="s">
        <v>352</v>
      </c>
      <c r="C366" t="s">
        <v>1521</v>
      </c>
    </row>
    <row r="367" spans="1:3" x14ac:dyDescent="0.25">
      <c r="A367">
        <v>3742</v>
      </c>
      <c r="B367" t="s">
        <v>353</v>
      </c>
      <c r="C367" t="s">
        <v>1521</v>
      </c>
    </row>
    <row r="368" spans="1:3" x14ac:dyDescent="0.25">
      <c r="A368">
        <v>3743</v>
      </c>
      <c r="B368" t="s">
        <v>354</v>
      </c>
      <c r="C368" t="s">
        <v>1521</v>
      </c>
    </row>
    <row r="369" spans="1:3" x14ac:dyDescent="0.25">
      <c r="A369">
        <v>3744</v>
      </c>
      <c r="B369" t="s">
        <v>1230</v>
      </c>
      <c r="C369" t="s">
        <v>1521</v>
      </c>
    </row>
    <row r="370" spans="1:3" x14ac:dyDescent="0.25">
      <c r="A370">
        <v>3745</v>
      </c>
      <c r="B370" t="s">
        <v>1231</v>
      </c>
      <c r="C370" t="s">
        <v>1521</v>
      </c>
    </row>
    <row r="371" spans="1:3" x14ac:dyDescent="0.25">
      <c r="A371">
        <v>3746</v>
      </c>
      <c r="B371" t="s">
        <v>1232</v>
      </c>
      <c r="C371" t="s">
        <v>1521</v>
      </c>
    </row>
    <row r="372" spans="1:3" x14ac:dyDescent="0.25">
      <c r="A372">
        <v>3747</v>
      </c>
      <c r="B372" t="s">
        <v>359</v>
      </c>
      <c r="C372" t="s">
        <v>1521</v>
      </c>
    </row>
    <row r="373" spans="1:3" x14ac:dyDescent="0.25">
      <c r="A373">
        <v>3748</v>
      </c>
      <c r="B373" t="s">
        <v>1233</v>
      </c>
      <c r="C373" t="s">
        <v>1521</v>
      </c>
    </row>
    <row r="374" spans="1:3" x14ac:dyDescent="0.25">
      <c r="A374">
        <v>3749</v>
      </c>
      <c r="B374" t="s">
        <v>44</v>
      </c>
      <c r="C374" t="s">
        <v>1521</v>
      </c>
    </row>
    <row r="375" spans="1:3" x14ac:dyDescent="0.25">
      <c r="A375">
        <v>3750</v>
      </c>
      <c r="B375" t="s">
        <v>109</v>
      </c>
      <c r="C375" t="s">
        <v>1521</v>
      </c>
    </row>
    <row r="376" spans="1:3" x14ac:dyDescent="0.25">
      <c r="A376">
        <v>3751</v>
      </c>
      <c r="B376" t="s">
        <v>391</v>
      </c>
      <c r="C376" t="s">
        <v>1521</v>
      </c>
    </row>
    <row r="377" spans="1:3" x14ac:dyDescent="0.25">
      <c r="A377">
        <v>3752</v>
      </c>
      <c r="B377" t="s">
        <v>392</v>
      </c>
      <c r="C377" t="s">
        <v>1521</v>
      </c>
    </row>
    <row r="378" spans="1:3" x14ac:dyDescent="0.25">
      <c r="A378">
        <v>3753</v>
      </c>
      <c r="B378" t="s">
        <v>393</v>
      </c>
      <c r="C378" t="s">
        <v>1521</v>
      </c>
    </row>
    <row r="379" spans="1:3" x14ac:dyDescent="0.25">
      <c r="A379">
        <v>3754</v>
      </c>
      <c r="B379" t="s">
        <v>394</v>
      </c>
      <c r="C379" t="s">
        <v>1521</v>
      </c>
    </row>
    <row r="380" spans="1:3" x14ac:dyDescent="0.25">
      <c r="A380">
        <v>3755</v>
      </c>
      <c r="B380" t="s">
        <v>297</v>
      </c>
      <c r="C380" t="s">
        <v>1521</v>
      </c>
    </row>
    <row r="381" spans="1:3" x14ac:dyDescent="0.25">
      <c r="A381">
        <v>3756</v>
      </c>
      <c r="B381" t="s">
        <v>401</v>
      </c>
      <c r="C381" t="s">
        <v>1521</v>
      </c>
    </row>
    <row r="382" spans="1:3" x14ac:dyDescent="0.25">
      <c r="A382">
        <v>3757</v>
      </c>
      <c r="B382" t="s">
        <v>355</v>
      </c>
      <c r="C382" t="s">
        <v>1521</v>
      </c>
    </row>
    <row r="383" spans="1:3" x14ac:dyDescent="0.25">
      <c r="A383">
        <v>3758</v>
      </c>
      <c r="B383" t="s">
        <v>1234</v>
      </c>
      <c r="C383" t="s">
        <v>1521</v>
      </c>
    </row>
    <row r="384" spans="1:3" x14ac:dyDescent="0.25">
      <c r="A384">
        <v>3759</v>
      </c>
      <c r="B384" t="s">
        <v>1235</v>
      </c>
      <c r="C384" t="s">
        <v>1521</v>
      </c>
    </row>
    <row r="385" spans="1:3" x14ac:dyDescent="0.25">
      <c r="A385">
        <v>3760</v>
      </c>
      <c r="B385" t="s">
        <v>1236</v>
      </c>
      <c r="C385" t="s">
        <v>1521</v>
      </c>
    </row>
    <row r="386" spans="1:3" x14ac:dyDescent="0.25">
      <c r="A386">
        <v>3761</v>
      </c>
      <c r="B386" t="s">
        <v>302</v>
      </c>
      <c r="C386" t="s">
        <v>1521</v>
      </c>
    </row>
    <row r="387" spans="1:3" x14ac:dyDescent="0.25">
      <c r="A387">
        <v>3762</v>
      </c>
      <c r="B387" t="s">
        <v>1237</v>
      </c>
      <c r="C387" t="s">
        <v>1521</v>
      </c>
    </row>
    <row r="388" spans="1:3" x14ac:dyDescent="0.25">
      <c r="A388">
        <v>3763</v>
      </c>
      <c r="B388" t="s">
        <v>146</v>
      </c>
      <c r="C388" t="s">
        <v>1521</v>
      </c>
    </row>
    <row r="389" spans="1:3" x14ac:dyDescent="0.25">
      <c r="A389">
        <v>3764</v>
      </c>
      <c r="B389" t="s">
        <v>254</v>
      </c>
      <c r="C389" t="s">
        <v>1521</v>
      </c>
    </row>
    <row r="390" spans="1:3" x14ac:dyDescent="0.25">
      <c r="A390">
        <v>3765</v>
      </c>
      <c r="B390" t="s">
        <v>150</v>
      </c>
      <c r="C390" t="s">
        <v>1521</v>
      </c>
    </row>
    <row r="391" spans="1:3" x14ac:dyDescent="0.25">
      <c r="A391">
        <v>3766</v>
      </c>
      <c r="B391" t="s">
        <v>21</v>
      </c>
      <c r="C391" t="s">
        <v>1521</v>
      </c>
    </row>
    <row r="392" spans="1:3" x14ac:dyDescent="0.25">
      <c r="A392">
        <v>3767</v>
      </c>
      <c r="B392" t="s">
        <v>1238</v>
      </c>
      <c r="C392" t="s">
        <v>1521</v>
      </c>
    </row>
    <row r="393" spans="1:3" x14ac:dyDescent="0.25">
      <c r="A393">
        <v>3768</v>
      </c>
      <c r="B393" t="s">
        <v>1239</v>
      </c>
      <c r="C393" t="s">
        <v>1521</v>
      </c>
    </row>
    <row r="394" spans="1:3" x14ac:dyDescent="0.25">
      <c r="A394">
        <v>3769</v>
      </c>
      <c r="B394" t="s">
        <v>225</v>
      </c>
      <c r="C394" t="s">
        <v>1521</v>
      </c>
    </row>
    <row r="395" spans="1:3" x14ac:dyDescent="0.25">
      <c r="A395">
        <v>3770</v>
      </c>
      <c r="B395" t="s">
        <v>335</v>
      </c>
      <c r="C395" t="s">
        <v>1521</v>
      </c>
    </row>
    <row r="396" spans="1:3" x14ac:dyDescent="0.25">
      <c r="A396">
        <v>3771</v>
      </c>
      <c r="B396" t="s">
        <v>1240</v>
      </c>
      <c r="C396" t="s">
        <v>1521</v>
      </c>
    </row>
    <row r="397" spans="1:3" x14ac:dyDescent="0.25">
      <c r="A397">
        <v>3772</v>
      </c>
      <c r="B397" t="s">
        <v>223</v>
      </c>
      <c r="C397" t="s">
        <v>1521</v>
      </c>
    </row>
    <row r="398" spans="1:3" x14ac:dyDescent="0.25">
      <c r="A398">
        <v>3773</v>
      </c>
      <c r="B398" t="s">
        <v>1241</v>
      </c>
      <c r="C398" t="s">
        <v>1521</v>
      </c>
    </row>
    <row r="399" spans="1:3" x14ac:dyDescent="0.25">
      <c r="A399">
        <v>3774</v>
      </c>
      <c r="B399" t="s">
        <v>371</v>
      </c>
      <c r="C399" t="s">
        <v>1521</v>
      </c>
    </row>
    <row r="400" spans="1:3" x14ac:dyDescent="0.25">
      <c r="A400">
        <v>3775</v>
      </c>
      <c r="B400" t="s">
        <v>1242</v>
      </c>
      <c r="C400" t="s">
        <v>1521</v>
      </c>
    </row>
    <row r="401" spans="1:3" x14ac:dyDescent="0.25">
      <c r="A401">
        <v>3776</v>
      </c>
      <c r="B401" t="s">
        <v>298</v>
      </c>
      <c r="C401" t="s">
        <v>1521</v>
      </c>
    </row>
    <row r="402" spans="1:3" x14ac:dyDescent="0.25">
      <c r="A402">
        <v>3777</v>
      </c>
      <c r="B402" t="s">
        <v>1243</v>
      </c>
      <c r="C402" t="s">
        <v>1521</v>
      </c>
    </row>
    <row r="403" spans="1:3" x14ac:dyDescent="0.25">
      <c r="A403">
        <v>3778</v>
      </c>
      <c r="B403" t="s">
        <v>303</v>
      </c>
      <c r="C403" t="s">
        <v>1521</v>
      </c>
    </row>
    <row r="404" spans="1:3" x14ac:dyDescent="0.25">
      <c r="A404">
        <v>3779</v>
      </c>
      <c r="B404" t="s">
        <v>304</v>
      </c>
      <c r="C404" t="s">
        <v>1521</v>
      </c>
    </row>
    <row r="405" spans="1:3" x14ac:dyDescent="0.25">
      <c r="A405">
        <v>3799</v>
      </c>
      <c r="B405" t="s">
        <v>1244</v>
      </c>
      <c r="C405" t="s">
        <v>1521</v>
      </c>
    </row>
    <row r="406" spans="1:3" x14ac:dyDescent="0.25">
      <c r="A406">
        <v>3801</v>
      </c>
      <c r="B406" t="s">
        <v>243</v>
      </c>
      <c r="C406" t="s">
        <v>1519</v>
      </c>
    </row>
    <row r="407" spans="1:3" x14ac:dyDescent="0.25">
      <c r="A407">
        <v>3802</v>
      </c>
      <c r="B407" t="s">
        <v>203</v>
      </c>
      <c r="C407" t="s">
        <v>1521</v>
      </c>
    </row>
    <row r="408" spans="1:3" x14ac:dyDescent="0.25">
      <c r="A408">
        <v>3803</v>
      </c>
      <c r="B408" t="s">
        <v>77</v>
      </c>
      <c r="C408" t="s">
        <v>1521</v>
      </c>
    </row>
    <row r="409" spans="1:3" x14ac:dyDescent="0.25">
      <c r="A409">
        <v>3804</v>
      </c>
      <c r="B409" t="s">
        <v>229</v>
      </c>
      <c r="C409" t="s">
        <v>1521</v>
      </c>
    </row>
    <row r="410" spans="1:3" x14ac:dyDescent="0.25">
      <c r="A410">
        <v>3805</v>
      </c>
      <c r="B410" t="s">
        <v>1245</v>
      </c>
      <c r="C410" t="s">
        <v>1521</v>
      </c>
    </row>
    <row r="411" spans="1:3" x14ac:dyDescent="0.25">
      <c r="A411">
        <v>3806</v>
      </c>
      <c r="B411" t="s">
        <v>104</v>
      </c>
      <c r="C411" t="s">
        <v>1519</v>
      </c>
    </row>
    <row r="412" spans="1:3" x14ac:dyDescent="0.25">
      <c r="A412">
        <v>3807</v>
      </c>
      <c r="B412" t="s">
        <v>1246</v>
      </c>
      <c r="C412" t="s">
        <v>1521</v>
      </c>
    </row>
    <row r="413" spans="1:3" x14ac:dyDescent="0.25">
      <c r="A413">
        <v>3808</v>
      </c>
      <c r="B413" t="s">
        <v>1247</v>
      </c>
      <c r="C413" t="s">
        <v>1521</v>
      </c>
    </row>
    <row r="414" spans="1:3" x14ac:dyDescent="0.25">
      <c r="A414">
        <v>3809</v>
      </c>
      <c r="B414" t="s">
        <v>117</v>
      </c>
      <c r="C414" t="s">
        <v>1519</v>
      </c>
    </row>
    <row r="415" spans="1:3" x14ac:dyDescent="0.25">
      <c r="A415">
        <v>3810</v>
      </c>
      <c r="B415" t="s">
        <v>317</v>
      </c>
      <c r="C415" t="s">
        <v>1521</v>
      </c>
    </row>
    <row r="416" spans="1:3" x14ac:dyDescent="0.25">
      <c r="A416">
        <v>3811</v>
      </c>
      <c r="B416" t="s">
        <v>112</v>
      </c>
      <c r="C416" t="s">
        <v>1521</v>
      </c>
    </row>
    <row r="417" spans="1:3" x14ac:dyDescent="0.25">
      <c r="A417">
        <v>3812</v>
      </c>
      <c r="B417" t="s">
        <v>1248</v>
      </c>
      <c r="C417" t="s">
        <v>1521</v>
      </c>
    </row>
    <row r="418" spans="1:3" x14ac:dyDescent="0.25">
      <c r="A418">
        <v>3813</v>
      </c>
      <c r="B418" t="s">
        <v>1249</v>
      </c>
      <c r="C418" t="s">
        <v>1521</v>
      </c>
    </row>
    <row r="419" spans="1:3" x14ac:dyDescent="0.25">
      <c r="A419">
        <v>3814</v>
      </c>
      <c r="B419" t="s">
        <v>1250</v>
      </c>
      <c r="C419" t="s">
        <v>1521</v>
      </c>
    </row>
    <row r="420" spans="1:3" x14ac:dyDescent="0.25">
      <c r="A420">
        <v>3815</v>
      </c>
      <c r="B420" t="s">
        <v>1251</v>
      </c>
      <c r="C420" t="s">
        <v>1521</v>
      </c>
    </row>
    <row r="421" spans="1:3" x14ac:dyDescent="0.25">
      <c r="A421">
        <v>3816</v>
      </c>
      <c r="B421" t="s">
        <v>87</v>
      </c>
      <c r="C421" t="s">
        <v>1519</v>
      </c>
    </row>
    <row r="422" spans="1:3" x14ac:dyDescent="0.25">
      <c r="A422">
        <v>3817</v>
      </c>
      <c r="B422" t="s">
        <v>269</v>
      </c>
      <c r="C422" t="s">
        <v>186</v>
      </c>
    </row>
    <row r="423" spans="1:3" x14ac:dyDescent="0.25">
      <c r="A423">
        <v>3818</v>
      </c>
      <c r="B423" t="s">
        <v>129</v>
      </c>
      <c r="C423" t="s">
        <v>1521</v>
      </c>
    </row>
    <row r="424" spans="1:3" x14ac:dyDescent="0.25">
      <c r="A424">
        <v>3819</v>
      </c>
      <c r="B424" t="s">
        <v>1252</v>
      </c>
      <c r="C424" t="s">
        <v>1519</v>
      </c>
    </row>
    <row r="425" spans="1:3" x14ac:dyDescent="0.25">
      <c r="A425">
        <v>3820</v>
      </c>
      <c r="B425" t="s">
        <v>292</v>
      </c>
      <c r="C425" t="s">
        <v>1519</v>
      </c>
    </row>
    <row r="426" spans="1:3" x14ac:dyDescent="0.25">
      <c r="A426">
        <v>3821</v>
      </c>
      <c r="B426" t="s">
        <v>1253</v>
      </c>
      <c r="C426" t="s">
        <v>1519</v>
      </c>
    </row>
    <row r="427" spans="1:3" x14ac:dyDescent="0.25">
      <c r="A427">
        <v>3822</v>
      </c>
      <c r="B427" t="s">
        <v>1254</v>
      </c>
      <c r="C427" t="s">
        <v>1519</v>
      </c>
    </row>
    <row r="428" spans="1:3" x14ac:dyDescent="0.25">
      <c r="A428">
        <v>3823</v>
      </c>
      <c r="B428" t="s">
        <v>1255</v>
      </c>
      <c r="C428" t="s">
        <v>1521</v>
      </c>
    </row>
    <row r="429" spans="1:3" x14ac:dyDescent="0.25">
      <c r="A429">
        <v>3824</v>
      </c>
      <c r="B429" t="s">
        <v>1256</v>
      </c>
      <c r="C429" t="s">
        <v>1519</v>
      </c>
    </row>
    <row r="430" spans="1:3" x14ac:dyDescent="0.25">
      <c r="A430">
        <v>3825</v>
      </c>
      <c r="B430" t="s">
        <v>114</v>
      </c>
      <c r="C430" t="s">
        <v>1519</v>
      </c>
    </row>
    <row r="431" spans="1:3" x14ac:dyDescent="0.25">
      <c r="A431">
        <v>3826</v>
      </c>
      <c r="B431" t="s">
        <v>1257</v>
      </c>
      <c r="C431" t="s">
        <v>1519</v>
      </c>
    </row>
    <row r="432" spans="1:3" x14ac:dyDescent="0.25">
      <c r="A432">
        <v>3827</v>
      </c>
      <c r="B432" t="s">
        <v>210</v>
      </c>
      <c r="C432" t="s">
        <v>1519</v>
      </c>
    </row>
    <row r="433" spans="1:3" x14ac:dyDescent="0.25">
      <c r="A433">
        <v>3828</v>
      </c>
      <c r="B433" t="s">
        <v>115</v>
      </c>
      <c r="C433" t="s">
        <v>1519</v>
      </c>
    </row>
    <row r="434" spans="1:3" x14ac:dyDescent="0.25">
      <c r="A434">
        <v>3829</v>
      </c>
      <c r="B434" t="s">
        <v>281</v>
      </c>
      <c r="C434" t="s">
        <v>1521</v>
      </c>
    </row>
    <row r="435" spans="1:3" x14ac:dyDescent="0.25">
      <c r="A435">
        <v>3830</v>
      </c>
      <c r="B435" t="s">
        <v>1258</v>
      </c>
      <c r="C435" t="s">
        <v>1521</v>
      </c>
    </row>
    <row r="436" spans="1:3" x14ac:dyDescent="0.25">
      <c r="A436">
        <v>3831</v>
      </c>
      <c r="B436" t="s">
        <v>17</v>
      </c>
      <c r="C436" t="s">
        <v>1519</v>
      </c>
    </row>
    <row r="437" spans="1:3" x14ac:dyDescent="0.25">
      <c r="A437">
        <v>3832</v>
      </c>
      <c r="B437" t="s">
        <v>318</v>
      </c>
      <c r="C437" t="s">
        <v>1521</v>
      </c>
    </row>
    <row r="438" spans="1:3" x14ac:dyDescent="0.25">
      <c r="A438">
        <v>3833</v>
      </c>
      <c r="B438" t="s">
        <v>1259</v>
      </c>
      <c r="C438" t="s">
        <v>1519</v>
      </c>
    </row>
    <row r="439" spans="1:3" x14ac:dyDescent="0.25">
      <c r="A439">
        <v>3834</v>
      </c>
      <c r="B439" t="s">
        <v>1260</v>
      </c>
      <c r="C439" t="s">
        <v>1521</v>
      </c>
    </row>
    <row r="440" spans="1:3" x14ac:dyDescent="0.25">
      <c r="A440">
        <v>3835</v>
      </c>
      <c r="B440" t="s">
        <v>1261</v>
      </c>
      <c r="C440" t="s">
        <v>1521</v>
      </c>
    </row>
    <row r="441" spans="1:3" x14ac:dyDescent="0.25">
      <c r="A441">
        <v>3837</v>
      </c>
      <c r="B441" t="s">
        <v>1262</v>
      </c>
      <c r="C441" t="s">
        <v>1521</v>
      </c>
    </row>
    <row r="442" spans="1:3" x14ac:dyDescent="0.25">
      <c r="A442">
        <v>3838</v>
      </c>
      <c r="B442" t="s">
        <v>1263</v>
      </c>
      <c r="C442" t="s">
        <v>1521</v>
      </c>
    </row>
    <row r="443" spans="1:3" x14ac:dyDescent="0.25">
      <c r="A443">
        <v>3839</v>
      </c>
      <c r="B443" t="s">
        <v>1264</v>
      </c>
      <c r="C443" t="s">
        <v>1521</v>
      </c>
    </row>
    <row r="444" spans="1:3" x14ac:dyDescent="0.25">
      <c r="A444">
        <v>3840</v>
      </c>
      <c r="B444" t="s">
        <v>1265</v>
      </c>
      <c r="C444" t="s">
        <v>1521</v>
      </c>
    </row>
    <row r="445" spans="1:3" x14ac:dyDescent="0.25">
      <c r="A445">
        <v>3841</v>
      </c>
      <c r="B445" t="s">
        <v>51</v>
      </c>
      <c r="C445" t="s">
        <v>1521</v>
      </c>
    </row>
    <row r="446" spans="1:3" x14ac:dyDescent="0.25">
      <c r="A446">
        <v>3842</v>
      </c>
      <c r="B446" t="s">
        <v>95</v>
      </c>
      <c r="C446" t="s">
        <v>1521</v>
      </c>
    </row>
    <row r="447" spans="1:3" x14ac:dyDescent="0.25">
      <c r="A447">
        <v>3843</v>
      </c>
      <c r="B447" t="s">
        <v>1266</v>
      </c>
      <c r="C447" t="s">
        <v>1521</v>
      </c>
    </row>
    <row r="448" spans="1:3" x14ac:dyDescent="0.25">
      <c r="A448">
        <v>3844</v>
      </c>
      <c r="B448" t="s">
        <v>323</v>
      </c>
      <c r="C448" t="s">
        <v>1521</v>
      </c>
    </row>
    <row r="449" spans="1:3" x14ac:dyDescent="0.25">
      <c r="A449">
        <v>3845</v>
      </c>
      <c r="B449" t="s">
        <v>305</v>
      </c>
      <c r="C449" t="s">
        <v>1521</v>
      </c>
    </row>
    <row r="450" spans="1:3" x14ac:dyDescent="0.25">
      <c r="A450">
        <v>3846</v>
      </c>
      <c r="B450" t="s">
        <v>201</v>
      </c>
      <c r="C450" t="s">
        <v>1521</v>
      </c>
    </row>
    <row r="451" spans="1:3" x14ac:dyDescent="0.25">
      <c r="A451">
        <v>3847</v>
      </c>
      <c r="B451" t="s">
        <v>105</v>
      </c>
      <c r="C451" t="s">
        <v>1519</v>
      </c>
    </row>
    <row r="452" spans="1:3" x14ac:dyDescent="0.25">
      <c r="A452">
        <v>3848</v>
      </c>
      <c r="B452" t="s">
        <v>1267</v>
      </c>
      <c r="C452" t="s">
        <v>1521</v>
      </c>
    </row>
    <row r="453" spans="1:3" x14ac:dyDescent="0.25">
      <c r="A453">
        <v>3849</v>
      </c>
      <c r="B453" t="s">
        <v>17</v>
      </c>
      <c r="C453" t="s">
        <v>1521</v>
      </c>
    </row>
    <row r="454" spans="1:3" x14ac:dyDescent="0.25">
      <c r="A454">
        <v>3850</v>
      </c>
      <c r="B454" t="s">
        <v>1268</v>
      </c>
      <c r="C454" t="s">
        <v>1519</v>
      </c>
    </row>
    <row r="455" spans="1:3" x14ac:dyDescent="0.25">
      <c r="A455">
        <v>3851</v>
      </c>
      <c r="B455" t="s">
        <v>1269</v>
      </c>
      <c r="C455" t="s">
        <v>1521</v>
      </c>
    </row>
    <row r="456" spans="1:3" x14ac:dyDescent="0.25">
      <c r="A456">
        <v>3852</v>
      </c>
      <c r="B456" t="s">
        <v>1270</v>
      </c>
      <c r="C456" t="s">
        <v>1521</v>
      </c>
    </row>
    <row r="457" spans="1:3" x14ac:dyDescent="0.25">
      <c r="A457">
        <v>3853</v>
      </c>
      <c r="B457" t="s">
        <v>220</v>
      </c>
      <c r="C457" t="s">
        <v>1521</v>
      </c>
    </row>
    <row r="458" spans="1:3" x14ac:dyDescent="0.25">
      <c r="A458">
        <v>3854</v>
      </c>
      <c r="B458" t="s">
        <v>1271</v>
      </c>
      <c r="C458" t="s">
        <v>1521</v>
      </c>
    </row>
    <row r="459" spans="1:3" x14ac:dyDescent="0.25">
      <c r="A459">
        <v>3855</v>
      </c>
      <c r="B459" t="s">
        <v>226</v>
      </c>
      <c r="C459" t="s">
        <v>1521</v>
      </c>
    </row>
    <row r="460" spans="1:3" x14ac:dyDescent="0.25">
      <c r="A460">
        <v>3856</v>
      </c>
      <c r="B460" t="s">
        <v>1272</v>
      </c>
      <c r="C460" t="s">
        <v>1519</v>
      </c>
    </row>
    <row r="461" spans="1:3" x14ac:dyDescent="0.25">
      <c r="A461">
        <v>3857</v>
      </c>
      <c r="B461" t="s">
        <v>1273</v>
      </c>
      <c r="C461" t="s">
        <v>1519</v>
      </c>
    </row>
    <row r="462" spans="1:3" x14ac:dyDescent="0.25">
      <c r="A462">
        <v>3858</v>
      </c>
      <c r="B462" t="s">
        <v>124</v>
      </c>
      <c r="C462" t="s">
        <v>1519</v>
      </c>
    </row>
    <row r="463" spans="1:3" x14ac:dyDescent="0.25">
      <c r="A463">
        <v>3860</v>
      </c>
      <c r="B463" t="s">
        <v>155</v>
      </c>
      <c r="C463" t="s">
        <v>1519</v>
      </c>
    </row>
    <row r="464" spans="1:3" x14ac:dyDescent="0.25">
      <c r="A464">
        <v>3861</v>
      </c>
      <c r="B464" t="s">
        <v>1274</v>
      </c>
      <c r="C464" t="s">
        <v>1519</v>
      </c>
    </row>
    <row r="465" spans="1:3" x14ac:dyDescent="0.25">
      <c r="A465">
        <v>3862</v>
      </c>
      <c r="B465" t="s">
        <v>1275</v>
      </c>
      <c r="C465" t="s">
        <v>1519</v>
      </c>
    </row>
    <row r="466" spans="1:3" x14ac:dyDescent="0.25">
      <c r="A466">
        <v>3863</v>
      </c>
      <c r="B466" t="s">
        <v>1276</v>
      </c>
      <c r="C466" t="s">
        <v>1519</v>
      </c>
    </row>
    <row r="467" spans="1:3" x14ac:dyDescent="0.25">
      <c r="A467">
        <v>3864</v>
      </c>
      <c r="B467" t="s">
        <v>1277</v>
      </c>
      <c r="C467" t="s">
        <v>1519</v>
      </c>
    </row>
    <row r="468" spans="1:3" x14ac:dyDescent="0.25">
      <c r="A468">
        <v>3865</v>
      </c>
      <c r="B468" t="s">
        <v>1278</v>
      </c>
      <c r="C468" t="s">
        <v>1519</v>
      </c>
    </row>
    <row r="469" spans="1:3" x14ac:dyDescent="0.25">
      <c r="A469">
        <v>3866</v>
      </c>
      <c r="B469" t="s">
        <v>1279</v>
      </c>
      <c r="C469" t="s">
        <v>1519</v>
      </c>
    </row>
    <row r="470" spans="1:3" x14ac:dyDescent="0.25">
      <c r="A470">
        <v>3870</v>
      </c>
      <c r="B470" t="s">
        <v>45</v>
      </c>
      <c r="C470" t="s">
        <v>1519</v>
      </c>
    </row>
    <row r="471" spans="1:3" x14ac:dyDescent="0.25">
      <c r="A471">
        <v>3871</v>
      </c>
      <c r="B471" t="s">
        <v>1280</v>
      </c>
      <c r="C471" t="s">
        <v>1519</v>
      </c>
    </row>
    <row r="472" spans="1:3" x14ac:dyDescent="0.25">
      <c r="A472">
        <v>3872</v>
      </c>
      <c r="B472" t="s">
        <v>233</v>
      </c>
      <c r="C472" t="s">
        <v>1519</v>
      </c>
    </row>
    <row r="473" spans="1:3" x14ac:dyDescent="0.25">
      <c r="A473">
        <v>3873</v>
      </c>
      <c r="B473" t="s">
        <v>1281</v>
      </c>
      <c r="C473" t="s">
        <v>1519</v>
      </c>
    </row>
    <row r="474" spans="1:3" x14ac:dyDescent="0.25">
      <c r="A474">
        <v>3874</v>
      </c>
      <c r="B474" t="s">
        <v>1282</v>
      </c>
      <c r="C474" t="s">
        <v>1519</v>
      </c>
    </row>
    <row r="475" spans="1:3" x14ac:dyDescent="0.25">
      <c r="A475">
        <v>3875</v>
      </c>
      <c r="B475" t="s">
        <v>245</v>
      </c>
      <c r="C475" t="s">
        <v>1521</v>
      </c>
    </row>
    <row r="476" spans="1:3" x14ac:dyDescent="0.25">
      <c r="A476">
        <v>3879</v>
      </c>
      <c r="B476" t="s">
        <v>45</v>
      </c>
      <c r="C476" t="s">
        <v>1519</v>
      </c>
    </row>
    <row r="477" spans="1:3" x14ac:dyDescent="0.25">
      <c r="A477">
        <v>3889</v>
      </c>
      <c r="B477" t="s">
        <v>246</v>
      </c>
      <c r="C477" t="s">
        <v>1521</v>
      </c>
    </row>
    <row r="478" spans="1:3" x14ac:dyDescent="0.25">
      <c r="A478">
        <v>3890</v>
      </c>
      <c r="B478" t="s">
        <v>231</v>
      </c>
      <c r="C478" t="s">
        <v>1521</v>
      </c>
    </row>
    <row r="479" spans="1:3" x14ac:dyDescent="0.25">
      <c r="A479">
        <v>3891</v>
      </c>
      <c r="B479" t="s">
        <v>1283</v>
      </c>
      <c r="C479" t="s">
        <v>1521</v>
      </c>
    </row>
    <row r="480" spans="1:3" x14ac:dyDescent="0.25">
      <c r="A480">
        <v>3892</v>
      </c>
      <c r="B480" t="s">
        <v>22</v>
      </c>
      <c r="C480" t="s">
        <v>1521</v>
      </c>
    </row>
    <row r="481" spans="1:3" x14ac:dyDescent="0.25">
      <c r="A481">
        <v>3893</v>
      </c>
      <c r="B481" t="s">
        <v>36</v>
      </c>
      <c r="C481" t="s">
        <v>1521</v>
      </c>
    </row>
    <row r="482" spans="1:3" x14ac:dyDescent="0.25">
      <c r="A482">
        <v>3894</v>
      </c>
      <c r="B482" t="s">
        <v>1284</v>
      </c>
      <c r="C482" t="s">
        <v>1521</v>
      </c>
    </row>
    <row r="483" spans="1:3" x14ac:dyDescent="0.25">
      <c r="A483">
        <v>3895</v>
      </c>
      <c r="B483" t="s">
        <v>313</v>
      </c>
      <c r="C483" t="s">
        <v>1521</v>
      </c>
    </row>
    <row r="484" spans="1:3" x14ac:dyDescent="0.25">
      <c r="A484">
        <v>3897</v>
      </c>
      <c r="B484" t="s">
        <v>1285</v>
      </c>
      <c r="C484" t="s">
        <v>1521</v>
      </c>
    </row>
    <row r="485" spans="1:3" x14ac:dyDescent="0.25">
      <c r="A485">
        <v>4001</v>
      </c>
      <c r="B485" t="s">
        <v>1286</v>
      </c>
      <c r="C485" t="s">
        <v>1521</v>
      </c>
    </row>
    <row r="486" spans="1:3" x14ac:dyDescent="0.25">
      <c r="A486">
        <v>4002</v>
      </c>
      <c r="B486" t="s">
        <v>1287</v>
      </c>
      <c r="C486" t="s">
        <v>1521</v>
      </c>
    </row>
    <row r="487" spans="1:3" x14ac:dyDescent="0.25">
      <c r="A487">
        <v>4003</v>
      </c>
      <c r="B487" t="s">
        <v>379</v>
      </c>
      <c r="C487" t="s">
        <v>1521</v>
      </c>
    </row>
    <row r="488" spans="1:3" x14ac:dyDescent="0.25">
      <c r="A488">
        <v>4004</v>
      </c>
      <c r="B488" t="s">
        <v>1288</v>
      </c>
      <c r="C488" t="s">
        <v>1521</v>
      </c>
    </row>
    <row r="489" spans="1:3" x14ac:dyDescent="0.25">
      <c r="A489">
        <v>4005</v>
      </c>
      <c r="B489" t="s">
        <v>283</v>
      </c>
      <c r="C489" t="s">
        <v>1521</v>
      </c>
    </row>
    <row r="490" spans="1:3" x14ac:dyDescent="0.25">
      <c r="A490">
        <v>4006</v>
      </c>
      <c r="B490" t="s">
        <v>141</v>
      </c>
      <c r="C490" t="s">
        <v>1521</v>
      </c>
    </row>
    <row r="491" spans="1:3" x14ac:dyDescent="0.25">
      <c r="A491">
        <v>4007</v>
      </c>
      <c r="B491" t="s">
        <v>1289</v>
      </c>
      <c r="C491" t="s">
        <v>1521</v>
      </c>
    </row>
    <row r="492" spans="1:3" x14ac:dyDescent="0.25">
      <c r="A492">
        <v>4008</v>
      </c>
      <c r="B492" t="s">
        <v>361</v>
      </c>
      <c r="C492" t="s">
        <v>1521</v>
      </c>
    </row>
    <row r="493" spans="1:3" x14ac:dyDescent="0.25">
      <c r="A493">
        <v>4009</v>
      </c>
      <c r="B493" t="s">
        <v>1290</v>
      </c>
      <c r="C493" t="s">
        <v>1521</v>
      </c>
    </row>
    <row r="494" spans="1:3" x14ac:dyDescent="0.25">
      <c r="A494">
        <v>4010</v>
      </c>
      <c r="B494" t="s">
        <v>1291</v>
      </c>
      <c r="C494" t="s">
        <v>1521</v>
      </c>
    </row>
    <row r="495" spans="1:3" x14ac:dyDescent="0.25">
      <c r="A495">
        <v>4011</v>
      </c>
      <c r="B495" t="s">
        <v>81</v>
      </c>
      <c r="C495" t="s">
        <v>1519</v>
      </c>
    </row>
    <row r="496" spans="1:3" x14ac:dyDescent="0.25">
      <c r="A496">
        <v>4012</v>
      </c>
      <c r="B496" t="s">
        <v>337</v>
      </c>
      <c r="C496" t="s">
        <v>1521</v>
      </c>
    </row>
    <row r="497" spans="1:3" x14ac:dyDescent="0.25">
      <c r="A497">
        <v>4013</v>
      </c>
      <c r="B497" t="s">
        <v>1292</v>
      </c>
      <c r="C497" t="s">
        <v>1519</v>
      </c>
    </row>
    <row r="498" spans="1:3" x14ac:dyDescent="0.25">
      <c r="A498">
        <v>4014</v>
      </c>
      <c r="B498" t="s">
        <v>121</v>
      </c>
      <c r="C498" t="s">
        <v>1521</v>
      </c>
    </row>
    <row r="499" spans="1:3" x14ac:dyDescent="0.25">
      <c r="A499">
        <v>4015</v>
      </c>
      <c r="B499" t="s">
        <v>277</v>
      </c>
      <c r="C499" t="s">
        <v>1521</v>
      </c>
    </row>
    <row r="500" spans="1:3" x14ac:dyDescent="0.25">
      <c r="A500">
        <v>4016</v>
      </c>
      <c r="B500" t="s">
        <v>1293</v>
      </c>
      <c r="C500" t="s">
        <v>1521</v>
      </c>
    </row>
    <row r="501" spans="1:3" x14ac:dyDescent="0.25">
      <c r="A501">
        <v>4017</v>
      </c>
      <c r="B501" t="s">
        <v>1294</v>
      </c>
      <c r="C501" t="s">
        <v>1521</v>
      </c>
    </row>
    <row r="502" spans="1:3" x14ac:dyDescent="0.25">
      <c r="A502">
        <v>4018</v>
      </c>
      <c r="B502" t="s">
        <v>1295</v>
      </c>
      <c r="C502" t="s">
        <v>1521</v>
      </c>
    </row>
    <row r="503" spans="1:3" x14ac:dyDescent="0.25">
      <c r="A503">
        <v>4019</v>
      </c>
      <c r="B503" t="s">
        <v>1296</v>
      </c>
      <c r="C503" t="s">
        <v>1521</v>
      </c>
    </row>
    <row r="504" spans="1:3" x14ac:dyDescent="0.25">
      <c r="A504">
        <v>4020</v>
      </c>
      <c r="B504" t="s">
        <v>1297</v>
      </c>
      <c r="C504" t="s">
        <v>1519</v>
      </c>
    </row>
    <row r="505" spans="1:3" x14ac:dyDescent="0.25">
      <c r="A505">
        <v>4021</v>
      </c>
      <c r="B505" t="s">
        <v>89</v>
      </c>
      <c r="C505" t="s">
        <v>1521</v>
      </c>
    </row>
    <row r="506" spans="1:3" x14ac:dyDescent="0.25">
      <c r="A506">
        <v>4022</v>
      </c>
      <c r="B506" t="s">
        <v>118</v>
      </c>
      <c r="C506" t="s">
        <v>1521</v>
      </c>
    </row>
    <row r="507" spans="1:3" x14ac:dyDescent="0.25">
      <c r="A507">
        <v>4023</v>
      </c>
      <c r="B507" t="s">
        <v>1298</v>
      </c>
      <c r="C507" t="s">
        <v>1521</v>
      </c>
    </row>
    <row r="508" spans="1:3" x14ac:dyDescent="0.25">
      <c r="A508">
        <v>4024</v>
      </c>
      <c r="B508" t="s">
        <v>1299</v>
      </c>
      <c r="C508" t="s">
        <v>1521</v>
      </c>
    </row>
    <row r="509" spans="1:3" x14ac:dyDescent="0.25">
      <c r="A509">
        <v>4025</v>
      </c>
      <c r="B509" t="s">
        <v>1300</v>
      </c>
      <c r="C509" t="s">
        <v>1521</v>
      </c>
    </row>
    <row r="510" spans="1:3" x14ac:dyDescent="0.25">
      <c r="A510">
        <v>4026</v>
      </c>
      <c r="B510" t="s">
        <v>1301</v>
      </c>
      <c r="C510" t="s">
        <v>1521</v>
      </c>
    </row>
    <row r="511" spans="1:3" x14ac:dyDescent="0.25">
      <c r="A511">
        <v>4027</v>
      </c>
      <c r="B511" t="s">
        <v>142</v>
      </c>
      <c r="C511" t="s">
        <v>1521</v>
      </c>
    </row>
    <row r="512" spans="1:3" x14ac:dyDescent="0.25">
      <c r="A512">
        <v>4028</v>
      </c>
      <c r="B512" t="s">
        <v>1302</v>
      </c>
      <c r="C512" t="s">
        <v>1521</v>
      </c>
    </row>
    <row r="513" spans="1:3" x14ac:dyDescent="0.25">
      <c r="A513">
        <v>4029</v>
      </c>
      <c r="B513" t="s">
        <v>143</v>
      </c>
      <c r="C513" t="s">
        <v>1521</v>
      </c>
    </row>
    <row r="514" spans="1:3" x14ac:dyDescent="0.25">
      <c r="A514">
        <v>4030</v>
      </c>
      <c r="B514" t="s">
        <v>1303</v>
      </c>
      <c r="C514" t="s">
        <v>1521</v>
      </c>
    </row>
    <row r="515" spans="1:3" x14ac:dyDescent="0.25">
      <c r="A515">
        <v>4031</v>
      </c>
      <c r="B515" t="s">
        <v>1304</v>
      </c>
      <c r="C515" t="s">
        <v>1521</v>
      </c>
    </row>
    <row r="516" spans="1:3" x14ac:dyDescent="0.25">
      <c r="A516">
        <v>4032</v>
      </c>
      <c r="B516" t="s">
        <v>278</v>
      </c>
      <c r="C516" t="s">
        <v>1521</v>
      </c>
    </row>
    <row r="517" spans="1:3" x14ac:dyDescent="0.25">
      <c r="A517">
        <v>4033</v>
      </c>
      <c r="B517" t="s">
        <v>1305</v>
      </c>
      <c r="C517" t="s">
        <v>1521</v>
      </c>
    </row>
    <row r="518" spans="1:3" x14ac:dyDescent="0.25">
      <c r="A518">
        <v>4034</v>
      </c>
      <c r="B518" t="s">
        <v>362</v>
      </c>
      <c r="C518" t="s">
        <v>1519</v>
      </c>
    </row>
    <row r="519" spans="1:3" x14ac:dyDescent="0.25">
      <c r="A519">
        <v>4035</v>
      </c>
      <c r="B519" t="s">
        <v>1306</v>
      </c>
      <c r="C519" t="s">
        <v>1521</v>
      </c>
    </row>
    <row r="520" spans="1:3" x14ac:dyDescent="0.25">
      <c r="A520">
        <v>4036</v>
      </c>
      <c r="B520" t="s">
        <v>113</v>
      </c>
      <c r="C520" t="s">
        <v>1521</v>
      </c>
    </row>
    <row r="521" spans="1:3" x14ac:dyDescent="0.25">
      <c r="A521">
        <v>4037</v>
      </c>
      <c r="B521" t="s">
        <v>82</v>
      </c>
      <c r="C521" t="s">
        <v>1519</v>
      </c>
    </row>
    <row r="522" spans="1:3" x14ac:dyDescent="0.25">
      <c r="A522">
        <v>4038</v>
      </c>
      <c r="B522" t="s">
        <v>52</v>
      </c>
      <c r="C522" t="s">
        <v>1519</v>
      </c>
    </row>
    <row r="523" spans="1:3" x14ac:dyDescent="0.25">
      <c r="A523">
        <v>4039</v>
      </c>
      <c r="B523" t="s">
        <v>53</v>
      </c>
      <c r="C523" t="s">
        <v>1519</v>
      </c>
    </row>
    <row r="524" spans="1:3" x14ac:dyDescent="0.25">
      <c r="A524">
        <v>4040</v>
      </c>
      <c r="B524" t="s">
        <v>380</v>
      </c>
      <c r="C524" t="s">
        <v>1521</v>
      </c>
    </row>
    <row r="525" spans="1:3" x14ac:dyDescent="0.25">
      <c r="A525">
        <v>4041</v>
      </c>
      <c r="B525" t="s">
        <v>348</v>
      </c>
      <c r="C525" t="s">
        <v>1521</v>
      </c>
    </row>
    <row r="526" spans="1:3" x14ac:dyDescent="0.25">
      <c r="A526">
        <v>4042</v>
      </c>
      <c r="B526" t="s">
        <v>1307</v>
      </c>
      <c r="C526" t="s">
        <v>1521</v>
      </c>
    </row>
    <row r="527" spans="1:3" x14ac:dyDescent="0.25">
      <c r="A527">
        <v>4043</v>
      </c>
      <c r="B527" t="s">
        <v>289</v>
      </c>
      <c r="C527" t="s">
        <v>1521</v>
      </c>
    </row>
    <row r="528" spans="1:3" x14ac:dyDescent="0.25">
      <c r="A528">
        <v>4044</v>
      </c>
      <c r="B528" t="s">
        <v>285</v>
      </c>
      <c r="C528" t="s">
        <v>1519</v>
      </c>
    </row>
    <row r="529" spans="1:3" x14ac:dyDescent="0.25">
      <c r="A529">
        <v>4045</v>
      </c>
      <c r="B529" t="s">
        <v>1308</v>
      </c>
      <c r="C529" t="s">
        <v>1521</v>
      </c>
    </row>
    <row r="530" spans="1:3" x14ac:dyDescent="0.25">
      <c r="A530">
        <v>4046</v>
      </c>
      <c r="B530" t="s">
        <v>1309</v>
      </c>
      <c r="C530" t="s">
        <v>1519</v>
      </c>
    </row>
    <row r="531" spans="1:3" x14ac:dyDescent="0.25">
      <c r="A531">
        <v>4047</v>
      </c>
      <c r="B531" t="s">
        <v>1310</v>
      </c>
      <c r="C531" t="s">
        <v>1521</v>
      </c>
    </row>
    <row r="532" spans="1:3" x14ac:dyDescent="0.25">
      <c r="A532">
        <v>4048</v>
      </c>
      <c r="B532" t="s">
        <v>1311</v>
      </c>
      <c r="C532" t="s">
        <v>1521</v>
      </c>
    </row>
    <row r="533" spans="1:3" x14ac:dyDescent="0.25">
      <c r="A533">
        <v>4049</v>
      </c>
      <c r="B533" t="s">
        <v>1312</v>
      </c>
      <c r="C533" t="s">
        <v>1519</v>
      </c>
    </row>
    <row r="534" spans="1:3" x14ac:dyDescent="0.25">
      <c r="A534">
        <v>4050</v>
      </c>
      <c r="B534" t="s">
        <v>1313</v>
      </c>
      <c r="C534" t="s">
        <v>1521</v>
      </c>
    </row>
    <row r="535" spans="1:3" x14ac:dyDescent="0.25">
      <c r="A535">
        <v>4052</v>
      </c>
      <c r="B535" t="s">
        <v>307</v>
      </c>
      <c r="C535" t="s">
        <v>1521</v>
      </c>
    </row>
    <row r="536" spans="1:3" x14ac:dyDescent="0.25">
      <c r="A536">
        <v>4062</v>
      </c>
      <c r="B536" t="s">
        <v>1314</v>
      </c>
      <c r="C536" t="s">
        <v>1521</v>
      </c>
    </row>
    <row r="537" spans="1:3" x14ac:dyDescent="0.25">
      <c r="A537">
        <v>4064</v>
      </c>
      <c r="B537" t="s">
        <v>110</v>
      </c>
      <c r="C537" t="s">
        <v>1521</v>
      </c>
    </row>
    <row r="538" spans="1:3" x14ac:dyDescent="0.25">
      <c r="A538">
        <v>4065</v>
      </c>
      <c r="B538" t="s">
        <v>952</v>
      </c>
      <c r="C538" t="s">
        <v>1521</v>
      </c>
    </row>
    <row r="539" spans="1:3" x14ac:dyDescent="0.25">
      <c r="A539">
        <v>4066</v>
      </c>
      <c r="B539" t="s">
        <v>1315</v>
      </c>
      <c r="C539" t="s">
        <v>1519</v>
      </c>
    </row>
    <row r="540" spans="1:3" x14ac:dyDescent="0.25">
      <c r="A540">
        <v>4101</v>
      </c>
      <c r="B540" t="s">
        <v>181</v>
      </c>
      <c r="C540" t="s">
        <v>1521</v>
      </c>
    </row>
    <row r="541" spans="1:3" x14ac:dyDescent="0.25">
      <c r="A541">
        <v>4102</v>
      </c>
      <c r="B541" t="s">
        <v>182</v>
      </c>
      <c r="C541" t="s">
        <v>1521</v>
      </c>
    </row>
    <row r="542" spans="1:3" x14ac:dyDescent="0.25">
      <c r="A542">
        <v>4103</v>
      </c>
      <c r="B542" t="s">
        <v>86</v>
      </c>
      <c r="C542" t="s">
        <v>1521</v>
      </c>
    </row>
    <row r="543" spans="1:3" x14ac:dyDescent="0.25">
      <c r="A543">
        <v>4104</v>
      </c>
      <c r="B543" t="s">
        <v>122</v>
      </c>
      <c r="C543" t="s">
        <v>1521</v>
      </c>
    </row>
    <row r="544" spans="1:3" x14ac:dyDescent="0.25">
      <c r="A544">
        <v>4105</v>
      </c>
      <c r="B544" t="s">
        <v>123</v>
      </c>
      <c r="C544" t="s">
        <v>1521</v>
      </c>
    </row>
    <row r="545" spans="1:3" x14ac:dyDescent="0.25">
      <c r="A545">
        <v>4106</v>
      </c>
      <c r="B545" t="s">
        <v>1316</v>
      </c>
      <c r="C545" t="s">
        <v>1521</v>
      </c>
    </row>
    <row r="546" spans="1:3" x14ac:dyDescent="0.25">
      <c r="A546">
        <v>4107</v>
      </c>
      <c r="B546" t="s">
        <v>1317</v>
      </c>
      <c r="C546" t="s">
        <v>1521</v>
      </c>
    </row>
    <row r="547" spans="1:3" x14ac:dyDescent="0.25">
      <c r="A547">
        <v>4108</v>
      </c>
      <c r="B547" t="s">
        <v>204</v>
      </c>
      <c r="C547" t="s">
        <v>1521</v>
      </c>
    </row>
    <row r="548" spans="1:3" x14ac:dyDescent="0.25">
      <c r="A548">
        <v>4109</v>
      </c>
      <c r="B548" t="s">
        <v>1318</v>
      </c>
      <c r="C548" t="s">
        <v>1521</v>
      </c>
    </row>
    <row r="549" spans="1:3" x14ac:dyDescent="0.25">
      <c r="A549">
        <v>4110</v>
      </c>
      <c r="B549" t="s">
        <v>1319</v>
      </c>
      <c r="C549" t="s">
        <v>1521</v>
      </c>
    </row>
    <row r="550" spans="1:3" x14ac:dyDescent="0.25">
      <c r="A550">
        <v>4111</v>
      </c>
      <c r="B550" t="s">
        <v>156</v>
      </c>
      <c r="C550" t="s">
        <v>1521</v>
      </c>
    </row>
    <row r="551" spans="1:3" x14ac:dyDescent="0.25">
      <c r="A551">
        <v>4112</v>
      </c>
      <c r="B551" t="s">
        <v>1320</v>
      </c>
      <c r="C551" t="s">
        <v>1521</v>
      </c>
    </row>
    <row r="552" spans="1:3" x14ac:dyDescent="0.25">
      <c r="A552">
        <v>4113</v>
      </c>
      <c r="B552" t="s">
        <v>1321</v>
      </c>
      <c r="C552" t="s">
        <v>1521</v>
      </c>
    </row>
    <row r="553" spans="1:3" x14ac:dyDescent="0.25">
      <c r="A553">
        <v>4114</v>
      </c>
      <c r="B553" t="s">
        <v>1322</v>
      </c>
      <c r="C553" t="s">
        <v>1521</v>
      </c>
    </row>
    <row r="554" spans="1:3" x14ac:dyDescent="0.25">
      <c r="A554">
        <v>4115</v>
      </c>
      <c r="B554" t="s">
        <v>1323</v>
      </c>
      <c r="C554" t="s">
        <v>1521</v>
      </c>
    </row>
    <row r="555" spans="1:3" x14ac:dyDescent="0.25">
      <c r="A555">
        <v>4116</v>
      </c>
      <c r="B555" t="s">
        <v>332</v>
      </c>
      <c r="C555" t="s">
        <v>1521</v>
      </c>
    </row>
    <row r="556" spans="1:3" x14ac:dyDescent="0.25">
      <c r="A556">
        <v>4117</v>
      </c>
      <c r="B556" t="s">
        <v>62</v>
      </c>
      <c r="C556" t="s">
        <v>1521</v>
      </c>
    </row>
    <row r="557" spans="1:3" x14ac:dyDescent="0.25">
      <c r="A557">
        <v>4118</v>
      </c>
      <c r="B557" t="s">
        <v>1324</v>
      </c>
      <c r="C557" t="s">
        <v>1521</v>
      </c>
    </row>
    <row r="558" spans="1:3" x14ac:dyDescent="0.25">
      <c r="A558">
        <v>4151</v>
      </c>
      <c r="B558" t="s">
        <v>207</v>
      </c>
      <c r="C558" t="s">
        <v>1521</v>
      </c>
    </row>
    <row r="559" spans="1:3" x14ac:dyDescent="0.25">
      <c r="A559">
        <v>4152</v>
      </c>
      <c r="B559" t="s">
        <v>39</v>
      </c>
      <c r="C559" t="s">
        <v>1521</v>
      </c>
    </row>
    <row r="560" spans="1:3" x14ac:dyDescent="0.25">
      <c r="A560">
        <v>4153</v>
      </c>
      <c r="B560" t="s">
        <v>240</v>
      </c>
      <c r="C560" t="s">
        <v>1521</v>
      </c>
    </row>
    <row r="561" spans="1:3" x14ac:dyDescent="0.25">
      <c r="A561">
        <v>4154</v>
      </c>
      <c r="B561" t="s">
        <v>1325</v>
      </c>
      <c r="C561" t="s">
        <v>1521</v>
      </c>
    </row>
    <row r="562" spans="1:3" x14ac:dyDescent="0.25">
      <c r="A562">
        <v>4155</v>
      </c>
      <c r="B562" t="s">
        <v>1326</v>
      </c>
      <c r="C562" t="s">
        <v>1521</v>
      </c>
    </row>
    <row r="563" spans="1:3" x14ac:dyDescent="0.25">
      <c r="A563">
        <v>4156</v>
      </c>
      <c r="B563" t="s">
        <v>23</v>
      </c>
      <c r="C563" t="s">
        <v>1521</v>
      </c>
    </row>
    <row r="564" spans="1:3" x14ac:dyDescent="0.25">
      <c r="A564">
        <v>4157</v>
      </c>
      <c r="B564" t="s">
        <v>24</v>
      </c>
      <c r="C564" t="s">
        <v>1521</v>
      </c>
    </row>
    <row r="565" spans="1:3" x14ac:dyDescent="0.25">
      <c r="A565">
        <v>4158</v>
      </c>
      <c r="B565" t="s">
        <v>1327</v>
      </c>
      <c r="C565" t="s">
        <v>1521</v>
      </c>
    </row>
    <row r="566" spans="1:3" x14ac:dyDescent="0.25">
      <c r="A566">
        <v>4200</v>
      </c>
      <c r="B566" t="s">
        <v>97</v>
      </c>
      <c r="C566" t="s">
        <v>1521</v>
      </c>
    </row>
    <row r="567" spans="1:3" x14ac:dyDescent="0.25">
      <c r="A567">
        <v>4201</v>
      </c>
      <c r="B567" t="s">
        <v>111</v>
      </c>
      <c r="C567" t="s">
        <v>1521</v>
      </c>
    </row>
    <row r="568" spans="1:3" x14ac:dyDescent="0.25">
      <c r="A568">
        <v>4202</v>
      </c>
      <c r="B568" t="s">
        <v>1328</v>
      </c>
      <c r="C568" t="s">
        <v>1521</v>
      </c>
    </row>
    <row r="569" spans="1:3" x14ac:dyDescent="0.25">
      <c r="A569">
        <v>4203</v>
      </c>
      <c r="B569" t="s">
        <v>16</v>
      </c>
      <c r="C569" t="s">
        <v>1521</v>
      </c>
    </row>
    <row r="570" spans="1:3" x14ac:dyDescent="0.25">
      <c r="A570">
        <v>4204</v>
      </c>
      <c r="B570" t="s">
        <v>1329</v>
      </c>
      <c r="C570" t="s">
        <v>1521</v>
      </c>
    </row>
    <row r="571" spans="1:3" x14ac:dyDescent="0.25">
      <c r="A571">
        <v>4205</v>
      </c>
      <c r="B571" t="s">
        <v>253</v>
      </c>
      <c r="C571" t="s">
        <v>1521</v>
      </c>
    </row>
    <row r="572" spans="1:3" x14ac:dyDescent="0.25">
      <c r="A572">
        <v>4206</v>
      </c>
      <c r="B572" t="s">
        <v>1330</v>
      </c>
      <c r="C572" t="s">
        <v>1521</v>
      </c>
    </row>
    <row r="573" spans="1:3" x14ac:dyDescent="0.25">
      <c r="A573">
        <v>4207</v>
      </c>
      <c r="B573" t="s">
        <v>1331</v>
      </c>
      <c r="C573" t="s">
        <v>1521</v>
      </c>
    </row>
    <row r="574" spans="1:3" x14ac:dyDescent="0.25">
      <c r="A574">
        <v>4208</v>
      </c>
      <c r="B574" t="s">
        <v>1332</v>
      </c>
      <c r="C574" t="s">
        <v>1521</v>
      </c>
    </row>
    <row r="575" spans="1:3" x14ac:dyDescent="0.25">
      <c r="A575">
        <v>4209</v>
      </c>
      <c r="B575" t="s">
        <v>8</v>
      </c>
      <c r="C575" t="s">
        <v>1521</v>
      </c>
    </row>
    <row r="576" spans="1:3" x14ac:dyDescent="0.25">
      <c r="A576">
        <v>4210</v>
      </c>
      <c r="B576" t="s">
        <v>1333</v>
      </c>
      <c r="C576" t="s">
        <v>1521</v>
      </c>
    </row>
    <row r="577" spans="1:3" x14ac:dyDescent="0.25">
      <c r="A577">
        <v>4211</v>
      </c>
      <c r="B577" t="s">
        <v>1334</v>
      </c>
      <c r="C577" t="s">
        <v>1521</v>
      </c>
    </row>
    <row r="578" spans="1:3" x14ac:dyDescent="0.25">
      <c r="A578">
        <v>4212</v>
      </c>
      <c r="B578" t="s">
        <v>1335</v>
      </c>
      <c r="C578" t="s">
        <v>1521</v>
      </c>
    </row>
    <row r="579" spans="1:3" x14ac:dyDescent="0.25">
      <c r="A579">
        <v>4213</v>
      </c>
      <c r="B579" t="s">
        <v>1336</v>
      </c>
      <c r="C579" t="s">
        <v>1521</v>
      </c>
    </row>
    <row r="580" spans="1:3" x14ac:dyDescent="0.25">
      <c r="A580">
        <v>4214</v>
      </c>
      <c r="B580" t="s">
        <v>1337</v>
      </c>
      <c r="C580" t="s">
        <v>1521</v>
      </c>
    </row>
    <row r="581" spans="1:3" x14ac:dyDescent="0.25">
      <c r="A581">
        <v>4215</v>
      </c>
      <c r="B581" t="s">
        <v>1338</v>
      </c>
      <c r="C581" t="s">
        <v>1521</v>
      </c>
    </row>
    <row r="582" spans="1:3" x14ac:dyDescent="0.25">
      <c r="A582">
        <v>4216</v>
      </c>
      <c r="B582" t="s">
        <v>255</v>
      </c>
      <c r="C582" t="s">
        <v>1521</v>
      </c>
    </row>
    <row r="583" spans="1:3" x14ac:dyDescent="0.25">
      <c r="A583">
        <v>4217</v>
      </c>
      <c r="B583" t="s">
        <v>1339</v>
      </c>
      <c r="C583" t="s">
        <v>1521</v>
      </c>
    </row>
    <row r="584" spans="1:3" x14ac:dyDescent="0.25">
      <c r="A584">
        <v>4218</v>
      </c>
      <c r="B584" t="s">
        <v>120</v>
      </c>
      <c r="C584" t="s">
        <v>1521</v>
      </c>
    </row>
    <row r="585" spans="1:3" x14ac:dyDescent="0.25">
      <c r="A585">
        <v>4219</v>
      </c>
      <c r="B585" t="s">
        <v>329</v>
      </c>
      <c r="C585" t="s">
        <v>1521</v>
      </c>
    </row>
    <row r="586" spans="1:3" x14ac:dyDescent="0.25">
      <c r="A586">
        <v>4220</v>
      </c>
      <c r="B586" t="s">
        <v>1340</v>
      </c>
      <c r="C586" t="s">
        <v>1519</v>
      </c>
    </row>
    <row r="587" spans="1:3" x14ac:dyDescent="0.25">
      <c r="A587">
        <v>4221</v>
      </c>
      <c r="B587" t="s">
        <v>1341</v>
      </c>
      <c r="C587" t="s">
        <v>1521</v>
      </c>
    </row>
    <row r="588" spans="1:3" x14ac:dyDescent="0.25">
      <c r="A588">
        <v>4222</v>
      </c>
      <c r="B588" t="s">
        <v>1342</v>
      </c>
      <c r="C588" t="s">
        <v>1521</v>
      </c>
    </row>
    <row r="589" spans="1:3" x14ac:dyDescent="0.25">
      <c r="A589">
        <v>4223</v>
      </c>
      <c r="B589" t="s">
        <v>1343</v>
      </c>
      <c r="C589" t="s">
        <v>1521</v>
      </c>
    </row>
    <row r="590" spans="1:3" x14ac:dyDescent="0.25">
      <c r="A590">
        <v>4224</v>
      </c>
      <c r="B590" t="s">
        <v>63</v>
      </c>
      <c r="C590" t="s">
        <v>1521</v>
      </c>
    </row>
    <row r="591" spans="1:3" x14ac:dyDescent="0.25">
      <c r="A591">
        <v>4225</v>
      </c>
      <c r="B591" t="s">
        <v>1344</v>
      </c>
      <c r="C591" t="s">
        <v>1521</v>
      </c>
    </row>
    <row r="592" spans="1:3" x14ac:dyDescent="0.25">
      <c r="A592">
        <v>4226</v>
      </c>
      <c r="B592" t="s">
        <v>1345</v>
      </c>
      <c r="C592" t="s">
        <v>1521</v>
      </c>
    </row>
    <row r="593" spans="1:3" x14ac:dyDescent="0.25">
      <c r="A593">
        <v>4227</v>
      </c>
      <c r="B593" t="s">
        <v>1346</v>
      </c>
      <c r="C593" t="s">
        <v>1521</v>
      </c>
    </row>
    <row r="594" spans="1:3" x14ac:dyDescent="0.25">
      <c r="A594">
        <v>4230</v>
      </c>
      <c r="B594" t="s">
        <v>84</v>
      </c>
      <c r="C594" t="s">
        <v>1519</v>
      </c>
    </row>
    <row r="595" spans="1:3" x14ac:dyDescent="0.25">
      <c r="A595">
        <v>4231</v>
      </c>
      <c r="B595" t="s">
        <v>116</v>
      </c>
      <c r="C595" t="s">
        <v>1519</v>
      </c>
    </row>
    <row r="596" spans="1:3" x14ac:dyDescent="0.25">
      <c r="A596">
        <v>4232</v>
      </c>
      <c r="B596" t="s">
        <v>1347</v>
      </c>
      <c r="C596" t="s">
        <v>1519</v>
      </c>
    </row>
    <row r="597" spans="1:3" x14ac:dyDescent="0.25">
      <c r="A597">
        <v>4233</v>
      </c>
      <c r="B597" t="s">
        <v>55</v>
      </c>
      <c r="C597" t="s">
        <v>1519</v>
      </c>
    </row>
    <row r="598" spans="1:3" x14ac:dyDescent="0.25">
      <c r="A598">
        <v>4234</v>
      </c>
      <c r="B598" t="s">
        <v>1348</v>
      </c>
      <c r="C598" t="s">
        <v>1519</v>
      </c>
    </row>
    <row r="599" spans="1:3" x14ac:dyDescent="0.25">
      <c r="A599">
        <v>4235</v>
      </c>
      <c r="B599" t="s">
        <v>1349</v>
      </c>
      <c r="C599" t="s">
        <v>1519</v>
      </c>
    </row>
    <row r="600" spans="1:3" x14ac:dyDescent="0.25">
      <c r="A600">
        <v>4236</v>
      </c>
      <c r="B600" t="s">
        <v>340</v>
      </c>
      <c r="C600" t="s">
        <v>1519</v>
      </c>
    </row>
    <row r="601" spans="1:3" x14ac:dyDescent="0.25">
      <c r="A601">
        <v>4237</v>
      </c>
      <c r="B601" t="s">
        <v>373</v>
      </c>
      <c r="C601" t="s">
        <v>1519</v>
      </c>
    </row>
    <row r="602" spans="1:3" x14ac:dyDescent="0.25">
      <c r="A602">
        <v>4238</v>
      </c>
      <c r="B602" t="s">
        <v>363</v>
      </c>
      <c r="C602" t="s">
        <v>1519</v>
      </c>
    </row>
    <row r="603" spans="1:3" x14ac:dyDescent="0.25">
      <c r="A603">
        <v>4240</v>
      </c>
      <c r="B603" t="s">
        <v>1350</v>
      </c>
      <c r="C603" t="s">
        <v>1521</v>
      </c>
    </row>
    <row r="604" spans="1:3" x14ac:dyDescent="0.25">
      <c r="A604">
        <v>4241</v>
      </c>
      <c r="B604" t="s">
        <v>1351</v>
      </c>
      <c r="C604" t="s">
        <v>1521</v>
      </c>
    </row>
    <row r="605" spans="1:3" x14ac:dyDescent="0.25">
      <c r="A605">
        <v>4250</v>
      </c>
      <c r="B605" t="s">
        <v>217</v>
      </c>
      <c r="C605" t="s">
        <v>1521</v>
      </c>
    </row>
    <row r="606" spans="1:3" x14ac:dyDescent="0.25">
      <c r="A606">
        <v>4251</v>
      </c>
      <c r="B606" t="s">
        <v>25</v>
      </c>
      <c r="C606" t="s">
        <v>1521</v>
      </c>
    </row>
    <row r="607" spans="1:3" x14ac:dyDescent="0.25">
      <c r="A607">
        <v>4252</v>
      </c>
      <c r="B607" t="s">
        <v>90</v>
      </c>
      <c r="C607" t="s">
        <v>1521</v>
      </c>
    </row>
    <row r="608" spans="1:3" x14ac:dyDescent="0.25">
      <c r="A608">
        <v>4253</v>
      </c>
      <c r="B608" t="s">
        <v>1352</v>
      </c>
      <c r="C608" t="s">
        <v>1521</v>
      </c>
    </row>
    <row r="609" spans="1:3" x14ac:dyDescent="0.25">
      <c r="A609">
        <v>4254</v>
      </c>
      <c r="B609" t="s">
        <v>5</v>
      </c>
      <c r="C609" t="s">
        <v>1521</v>
      </c>
    </row>
    <row r="610" spans="1:3" x14ac:dyDescent="0.25">
      <c r="A610">
        <v>4255</v>
      </c>
      <c r="B610" t="s">
        <v>330</v>
      </c>
      <c r="C610" t="s">
        <v>1521</v>
      </c>
    </row>
    <row r="611" spans="1:3" x14ac:dyDescent="0.25">
      <c r="A611">
        <v>4256</v>
      </c>
      <c r="B611" t="s">
        <v>406</v>
      </c>
      <c r="C611" t="s">
        <v>1521</v>
      </c>
    </row>
    <row r="612" spans="1:3" x14ac:dyDescent="0.25">
      <c r="A612">
        <v>4257</v>
      </c>
      <c r="B612" t="s">
        <v>1353</v>
      </c>
      <c r="C612" t="s">
        <v>1521</v>
      </c>
    </row>
    <row r="613" spans="1:3" x14ac:dyDescent="0.25">
      <c r="A613">
        <v>4258</v>
      </c>
      <c r="B613" t="s">
        <v>1354</v>
      </c>
      <c r="C613" t="s">
        <v>1521</v>
      </c>
    </row>
    <row r="614" spans="1:3" x14ac:dyDescent="0.25">
      <c r="A614">
        <v>4259</v>
      </c>
      <c r="B614" t="s">
        <v>1355</v>
      </c>
      <c r="C614" t="s">
        <v>1521</v>
      </c>
    </row>
    <row r="615" spans="1:3" x14ac:dyDescent="0.25">
      <c r="A615">
        <v>4260</v>
      </c>
      <c r="B615" t="s">
        <v>284</v>
      </c>
      <c r="C615" t="s">
        <v>1521</v>
      </c>
    </row>
    <row r="616" spans="1:3" x14ac:dyDescent="0.25">
      <c r="A616">
        <v>4261</v>
      </c>
      <c r="B616" t="s">
        <v>79</v>
      </c>
      <c r="C616" t="s">
        <v>1521</v>
      </c>
    </row>
    <row r="617" spans="1:3" x14ac:dyDescent="0.25">
      <c r="A617">
        <v>4262</v>
      </c>
      <c r="B617" t="s">
        <v>1356</v>
      </c>
      <c r="C617" t="s">
        <v>1521</v>
      </c>
    </row>
    <row r="618" spans="1:3" x14ac:dyDescent="0.25">
      <c r="A618">
        <v>4263</v>
      </c>
      <c r="B618" t="s">
        <v>1357</v>
      </c>
      <c r="C618" t="s">
        <v>1521</v>
      </c>
    </row>
    <row r="619" spans="1:3" x14ac:dyDescent="0.25">
      <c r="A619">
        <v>4264</v>
      </c>
      <c r="B619" t="s">
        <v>327</v>
      </c>
      <c r="C619" t="s">
        <v>1519</v>
      </c>
    </row>
    <row r="620" spans="1:3" x14ac:dyDescent="0.25">
      <c r="A620">
        <v>4265</v>
      </c>
      <c r="B620" t="s">
        <v>10</v>
      </c>
      <c r="C620" t="s">
        <v>1521</v>
      </c>
    </row>
    <row r="621" spans="1:3" x14ac:dyDescent="0.25">
      <c r="A621">
        <v>4266</v>
      </c>
      <c r="B621" t="s">
        <v>234</v>
      </c>
      <c r="C621" t="s">
        <v>1521</v>
      </c>
    </row>
    <row r="622" spans="1:3" x14ac:dyDescent="0.25">
      <c r="A622">
        <v>4267</v>
      </c>
      <c r="B622" t="s">
        <v>1358</v>
      </c>
      <c r="C622" t="s">
        <v>1521</v>
      </c>
    </row>
    <row r="623" spans="1:3" x14ac:dyDescent="0.25">
      <c r="A623">
        <v>4268</v>
      </c>
      <c r="B623" t="s">
        <v>1359</v>
      </c>
      <c r="C623" t="s">
        <v>1521</v>
      </c>
    </row>
    <row r="624" spans="1:3" x14ac:dyDescent="0.25">
      <c r="A624">
        <v>4269</v>
      </c>
      <c r="B624" t="s">
        <v>1360</v>
      </c>
      <c r="C624" t="s">
        <v>1521</v>
      </c>
    </row>
    <row r="625" spans="1:3" x14ac:dyDescent="0.25">
      <c r="A625">
        <v>4270</v>
      </c>
      <c r="B625" t="s">
        <v>259</v>
      </c>
      <c r="C625" t="s">
        <v>1521</v>
      </c>
    </row>
    <row r="626" spans="1:3" x14ac:dyDescent="0.25">
      <c r="A626">
        <v>4271</v>
      </c>
      <c r="B626" t="s">
        <v>1361</v>
      </c>
      <c r="C626" t="s">
        <v>1521</v>
      </c>
    </row>
    <row r="627" spans="1:3" x14ac:dyDescent="0.25">
      <c r="A627">
        <v>4272</v>
      </c>
      <c r="B627" t="s">
        <v>257</v>
      </c>
      <c r="C627" t="s">
        <v>1521</v>
      </c>
    </row>
    <row r="628" spans="1:3" x14ac:dyDescent="0.25">
      <c r="A628">
        <v>4273</v>
      </c>
      <c r="B628" t="s">
        <v>1362</v>
      </c>
      <c r="C628" t="s">
        <v>1521</v>
      </c>
    </row>
    <row r="629" spans="1:3" x14ac:dyDescent="0.25">
      <c r="A629">
        <v>4274</v>
      </c>
      <c r="B629" t="s">
        <v>125</v>
      </c>
      <c r="C629" t="s">
        <v>1521</v>
      </c>
    </row>
    <row r="630" spans="1:3" x14ac:dyDescent="0.25">
      <c r="A630">
        <v>4275</v>
      </c>
      <c r="B630" t="s">
        <v>270</v>
      </c>
      <c r="C630" t="s">
        <v>1521</v>
      </c>
    </row>
    <row r="631" spans="1:3" x14ac:dyDescent="0.25">
      <c r="A631">
        <v>4276</v>
      </c>
      <c r="B631" t="s">
        <v>1363</v>
      </c>
      <c r="C631" t="s">
        <v>1521</v>
      </c>
    </row>
    <row r="632" spans="1:3" x14ac:dyDescent="0.25">
      <c r="A632">
        <v>4277</v>
      </c>
      <c r="B632" t="s">
        <v>1364</v>
      </c>
      <c r="C632" t="s">
        <v>1521</v>
      </c>
    </row>
    <row r="633" spans="1:3" x14ac:dyDescent="0.25">
      <c r="A633">
        <v>4278</v>
      </c>
      <c r="B633" t="s">
        <v>1365</v>
      </c>
      <c r="C633" t="s">
        <v>1521</v>
      </c>
    </row>
    <row r="634" spans="1:3" x14ac:dyDescent="0.25">
      <c r="A634">
        <v>4279</v>
      </c>
      <c r="B634" t="s">
        <v>26</v>
      </c>
      <c r="C634" t="s">
        <v>1521</v>
      </c>
    </row>
    <row r="635" spans="1:3" x14ac:dyDescent="0.25">
      <c r="A635">
        <v>4280</v>
      </c>
      <c r="B635" t="s">
        <v>405</v>
      </c>
      <c r="C635" t="s">
        <v>1521</v>
      </c>
    </row>
    <row r="636" spans="1:3" x14ac:dyDescent="0.25">
      <c r="A636">
        <v>4281</v>
      </c>
      <c r="B636" t="s">
        <v>1366</v>
      </c>
      <c r="C636" t="s">
        <v>1521</v>
      </c>
    </row>
    <row r="637" spans="1:3" x14ac:dyDescent="0.25">
      <c r="A637">
        <v>4282</v>
      </c>
      <c r="B637" t="s">
        <v>1367</v>
      </c>
      <c r="C637" t="s">
        <v>1521</v>
      </c>
    </row>
    <row r="638" spans="1:3" x14ac:dyDescent="0.25">
      <c r="A638">
        <v>4283</v>
      </c>
      <c r="B638" t="s">
        <v>1368</v>
      </c>
      <c r="C638" t="s">
        <v>1521</v>
      </c>
    </row>
    <row r="639" spans="1:3" x14ac:dyDescent="0.25">
      <c r="A639">
        <v>4284</v>
      </c>
      <c r="B639" t="s">
        <v>263</v>
      </c>
      <c r="C639" t="s">
        <v>1521</v>
      </c>
    </row>
    <row r="640" spans="1:3" x14ac:dyDescent="0.25">
      <c r="A640">
        <v>4285</v>
      </c>
      <c r="B640" t="s">
        <v>76</v>
      </c>
      <c r="C640" t="s">
        <v>1521</v>
      </c>
    </row>
    <row r="641" spans="1:3" x14ac:dyDescent="0.25">
      <c r="A641">
        <v>4286</v>
      </c>
      <c r="B641" t="s">
        <v>306</v>
      </c>
      <c r="C641" t="s">
        <v>1521</v>
      </c>
    </row>
    <row r="642" spans="1:3" x14ac:dyDescent="0.25">
      <c r="A642">
        <v>4287</v>
      </c>
      <c r="B642" t="s">
        <v>152</v>
      </c>
      <c r="C642" t="s">
        <v>1521</v>
      </c>
    </row>
    <row r="643" spans="1:3" x14ac:dyDescent="0.25">
      <c r="A643">
        <v>4301</v>
      </c>
      <c r="B643" t="s">
        <v>91</v>
      </c>
      <c r="C643" t="s">
        <v>1521</v>
      </c>
    </row>
    <row r="644" spans="1:3" x14ac:dyDescent="0.25">
      <c r="A644">
        <v>4302</v>
      </c>
      <c r="B644" t="s">
        <v>1369</v>
      </c>
      <c r="C644" t="s">
        <v>1521</v>
      </c>
    </row>
    <row r="645" spans="1:3" x14ac:dyDescent="0.25">
      <c r="A645">
        <v>4303</v>
      </c>
      <c r="B645" t="s">
        <v>338</v>
      </c>
      <c r="C645" t="s">
        <v>1521</v>
      </c>
    </row>
    <row r="646" spans="1:3" x14ac:dyDescent="0.25">
      <c r="A646">
        <v>4304</v>
      </c>
      <c r="B646" t="s">
        <v>92</v>
      </c>
      <c r="C646" t="s">
        <v>1519</v>
      </c>
    </row>
    <row r="647" spans="1:3" x14ac:dyDescent="0.25">
      <c r="A647">
        <v>4305</v>
      </c>
      <c r="B647" t="s">
        <v>106</v>
      </c>
      <c r="C647" t="s">
        <v>1521</v>
      </c>
    </row>
    <row r="648" spans="1:3" x14ac:dyDescent="0.25">
      <c r="A648">
        <v>4306</v>
      </c>
      <c r="B648" t="s">
        <v>1370</v>
      </c>
      <c r="C648" t="s">
        <v>1519</v>
      </c>
    </row>
    <row r="649" spans="1:3" x14ac:dyDescent="0.25">
      <c r="A649">
        <v>4307</v>
      </c>
      <c r="B649" t="s">
        <v>107</v>
      </c>
      <c r="C649" t="s">
        <v>1519</v>
      </c>
    </row>
    <row r="650" spans="1:3" x14ac:dyDescent="0.25">
      <c r="A650">
        <v>4308</v>
      </c>
      <c r="B650" t="s">
        <v>1371</v>
      </c>
      <c r="C650" t="s">
        <v>1521</v>
      </c>
    </row>
    <row r="651" spans="1:3" x14ac:dyDescent="0.25">
      <c r="A651">
        <v>4309</v>
      </c>
      <c r="B651" t="s">
        <v>1372</v>
      </c>
      <c r="C651" t="s">
        <v>1521</v>
      </c>
    </row>
    <row r="652" spans="1:3" x14ac:dyDescent="0.25">
      <c r="A652">
        <v>4310</v>
      </c>
      <c r="B652" t="s">
        <v>274</v>
      </c>
      <c r="C652" t="s">
        <v>1521</v>
      </c>
    </row>
    <row r="653" spans="1:3" x14ac:dyDescent="0.25">
      <c r="A653">
        <v>4311</v>
      </c>
      <c r="B653" t="s">
        <v>336</v>
      </c>
      <c r="C653" t="s">
        <v>1521</v>
      </c>
    </row>
    <row r="654" spans="1:3" x14ac:dyDescent="0.25">
      <c r="A654">
        <v>4318</v>
      </c>
      <c r="B654" t="s">
        <v>98</v>
      </c>
      <c r="C654" t="s">
        <v>1521</v>
      </c>
    </row>
    <row r="655" spans="1:3" x14ac:dyDescent="0.25">
      <c r="A655">
        <v>4319</v>
      </c>
      <c r="B655" t="s">
        <v>99</v>
      </c>
      <c r="C655" t="s">
        <v>1519</v>
      </c>
    </row>
    <row r="656" spans="1:3" x14ac:dyDescent="0.25">
      <c r="A656">
        <v>4320</v>
      </c>
      <c r="B656" t="s">
        <v>85</v>
      </c>
      <c r="C656" t="s">
        <v>1521</v>
      </c>
    </row>
    <row r="657" spans="1:3" x14ac:dyDescent="0.25">
      <c r="A657">
        <v>4321</v>
      </c>
      <c r="B657" t="s">
        <v>100</v>
      </c>
      <c r="C657" t="s">
        <v>1519</v>
      </c>
    </row>
    <row r="658" spans="1:3" x14ac:dyDescent="0.25">
      <c r="A658">
        <v>4322</v>
      </c>
      <c r="B658" t="s">
        <v>1373</v>
      </c>
      <c r="C658" t="s">
        <v>1519</v>
      </c>
    </row>
    <row r="659" spans="1:3" x14ac:dyDescent="0.25">
      <c r="A659">
        <v>4323</v>
      </c>
      <c r="B659" t="s">
        <v>101</v>
      </c>
      <c r="C659" t="s">
        <v>1519</v>
      </c>
    </row>
    <row r="660" spans="1:3" x14ac:dyDescent="0.25">
      <c r="A660">
        <v>4324</v>
      </c>
      <c r="B660" t="s">
        <v>1374</v>
      </c>
      <c r="C660" t="s">
        <v>1519</v>
      </c>
    </row>
    <row r="661" spans="1:3" x14ac:dyDescent="0.25">
      <c r="A661">
        <v>4325</v>
      </c>
      <c r="B661" t="s">
        <v>102</v>
      </c>
      <c r="C661" t="s">
        <v>1519</v>
      </c>
    </row>
    <row r="662" spans="1:3" x14ac:dyDescent="0.25">
      <c r="A662">
        <v>4326</v>
      </c>
      <c r="B662" t="s">
        <v>18</v>
      </c>
      <c r="C662" t="s">
        <v>1521</v>
      </c>
    </row>
    <row r="663" spans="1:3" x14ac:dyDescent="0.25">
      <c r="A663">
        <v>4327</v>
      </c>
      <c r="B663" t="s">
        <v>64</v>
      </c>
      <c r="C663" t="s">
        <v>1521</v>
      </c>
    </row>
    <row r="664" spans="1:3" x14ac:dyDescent="0.25">
      <c r="A664">
        <v>4328</v>
      </c>
      <c r="B664" t="s">
        <v>1375</v>
      </c>
      <c r="C664" t="s">
        <v>1521</v>
      </c>
    </row>
    <row r="665" spans="1:3" x14ac:dyDescent="0.25">
      <c r="A665">
        <v>4329</v>
      </c>
      <c r="B665" t="s">
        <v>1376</v>
      </c>
      <c r="C665" t="s">
        <v>1521</v>
      </c>
    </row>
    <row r="666" spans="1:3" x14ac:dyDescent="0.25">
      <c r="A666">
        <v>4330</v>
      </c>
      <c r="B666" t="s">
        <v>56</v>
      </c>
      <c r="C666" t="s">
        <v>1521</v>
      </c>
    </row>
    <row r="667" spans="1:3" x14ac:dyDescent="0.25">
      <c r="A667">
        <v>4331</v>
      </c>
      <c r="B667" t="s">
        <v>65</v>
      </c>
      <c r="C667" t="s">
        <v>1521</v>
      </c>
    </row>
    <row r="668" spans="1:3" x14ac:dyDescent="0.25">
      <c r="A668">
        <v>4332</v>
      </c>
      <c r="B668" t="s">
        <v>72</v>
      </c>
      <c r="C668" t="s">
        <v>1521</v>
      </c>
    </row>
    <row r="669" spans="1:3" x14ac:dyDescent="0.25">
      <c r="A669">
        <v>4333</v>
      </c>
      <c r="B669" t="s">
        <v>1377</v>
      </c>
      <c r="C669" t="s">
        <v>1521</v>
      </c>
    </row>
    <row r="670" spans="1:3" x14ac:dyDescent="0.25">
      <c r="A670">
        <v>4335</v>
      </c>
      <c r="B670" t="s">
        <v>27</v>
      </c>
      <c r="C670" t="s">
        <v>1519</v>
      </c>
    </row>
    <row r="671" spans="1:3" x14ac:dyDescent="0.25">
      <c r="A671">
        <v>4338</v>
      </c>
      <c r="B671" t="s">
        <v>1378</v>
      </c>
      <c r="C671" t="s">
        <v>1521</v>
      </c>
    </row>
    <row r="672" spans="1:3" x14ac:dyDescent="0.25">
      <c r="A672">
        <v>4339</v>
      </c>
      <c r="B672" t="s">
        <v>1379</v>
      </c>
      <c r="C672" t="s">
        <v>1521</v>
      </c>
    </row>
    <row r="673" spans="1:3" x14ac:dyDescent="0.25">
      <c r="A673">
        <v>4344</v>
      </c>
      <c r="B673" t="s">
        <v>1380</v>
      </c>
      <c r="C673" t="s">
        <v>1521</v>
      </c>
    </row>
    <row r="674" spans="1:3" x14ac:dyDescent="0.25">
      <c r="A674">
        <v>4351</v>
      </c>
      <c r="B674" t="s">
        <v>282</v>
      </c>
      <c r="C674" t="s">
        <v>1519</v>
      </c>
    </row>
    <row r="675" spans="1:3" x14ac:dyDescent="0.25">
      <c r="A675">
        <v>4352</v>
      </c>
      <c r="B675" t="s">
        <v>328</v>
      </c>
      <c r="C675" t="s">
        <v>1521</v>
      </c>
    </row>
    <row r="676" spans="1:3" x14ac:dyDescent="0.25">
      <c r="A676">
        <v>4353</v>
      </c>
      <c r="B676" t="s">
        <v>1068</v>
      </c>
      <c r="C676" t="s">
        <v>1521</v>
      </c>
    </row>
    <row r="677" spans="1:3" x14ac:dyDescent="0.25">
      <c r="A677">
        <v>4354</v>
      </c>
      <c r="B677" t="s">
        <v>382</v>
      </c>
      <c r="C677" t="s">
        <v>1519</v>
      </c>
    </row>
    <row r="678" spans="1:3" x14ac:dyDescent="0.25">
      <c r="A678">
        <v>4355</v>
      </c>
      <c r="B678" t="s">
        <v>27</v>
      </c>
      <c r="C678" t="s">
        <v>1521</v>
      </c>
    </row>
    <row r="679" spans="1:3" x14ac:dyDescent="0.25">
      <c r="A679">
        <v>4421</v>
      </c>
      <c r="B679" t="s">
        <v>88</v>
      </c>
      <c r="C679" t="s">
        <v>1521</v>
      </c>
    </row>
    <row r="680" spans="1:3" x14ac:dyDescent="0.25">
      <c r="A680">
        <v>4422</v>
      </c>
      <c r="B680" t="s">
        <v>73</v>
      </c>
      <c r="C680" t="s">
        <v>1521</v>
      </c>
    </row>
    <row r="681" spans="1:3" x14ac:dyDescent="0.25">
      <c r="A681">
        <v>4424</v>
      </c>
      <c r="B681" t="s">
        <v>171</v>
      </c>
      <c r="C681" t="s">
        <v>1521</v>
      </c>
    </row>
    <row r="682" spans="1:3" x14ac:dyDescent="0.25">
      <c r="A682">
        <v>4426</v>
      </c>
      <c r="B682" t="s">
        <v>1381</v>
      </c>
      <c r="C682" t="s">
        <v>1521</v>
      </c>
    </row>
    <row r="683" spans="1:3" x14ac:dyDescent="0.25">
      <c r="A683">
        <v>4427</v>
      </c>
      <c r="B683" t="s">
        <v>1382</v>
      </c>
      <c r="C683" t="s">
        <v>1521</v>
      </c>
    </row>
    <row r="684" spans="1:3" x14ac:dyDescent="0.25">
      <c r="A684">
        <v>4429</v>
      </c>
      <c r="B684" t="s">
        <v>88</v>
      </c>
      <c r="C684" t="s">
        <v>1521</v>
      </c>
    </row>
    <row r="685" spans="1:3" x14ac:dyDescent="0.25">
      <c r="A685">
        <v>4431</v>
      </c>
      <c r="B685" t="s">
        <v>74</v>
      </c>
      <c r="C685" t="s">
        <v>1521</v>
      </c>
    </row>
    <row r="686" spans="1:3" x14ac:dyDescent="0.25">
      <c r="A686">
        <v>4432</v>
      </c>
      <c r="B686" t="s">
        <v>1383</v>
      </c>
      <c r="C686" t="s">
        <v>1521</v>
      </c>
    </row>
    <row r="687" spans="1:3" x14ac:dyDescent="0.25">
      <c r="A687">
        <v>4433</v>
      </c>
      <c r="B687" t="s">
        <v>1384</v>
      </c>
      <c r="C687" t="s">
        <v>1521</v>
      </c>
    </row>
    <row r="688" spans="1:3" x14ac:dyDescent="0.25">
      <c r="A688">
        <v>4434</v>
      </c>
      <c r="B688" t="s">
        <v>1385</v>
      </c>
      <c r="C688" t="s">
        <v>1521</v>
      </c>
    </row>
    <row r="689" spans="1:3" x14ac:dyDescent="0.25">
      <c r="A689">
        <v>4435</v>
      </c>
      <c r="B689" t="s">
        <v>1386</v>
      </c>
      <c r="C689" t="s">
        <v>1521</v>
      </c>
    </row>
    <row r="690" spans="1:3" x14ac:dyDescent="0.25">
      <c r="A690">
        <v>4436</v>
      </c>
      <c r="B690" t="s">
        <v>1387</v>
      </c>
      <c r="C690" t="s">
        <v>1521</v>
      </c>
    </row>
    <row r="691" spans="1:3" x14ac:dyDescent="0.25">
      <c r="A691">
        <v>4451</v>
      </c>
      <c r="B691" t="s">
        <v>1388</v>
      </c>
      <c r="C691" t="s">
        <v>1521</v>
      </c>
    </row>
    <row r="692" spans="1:3" x14ac:dyDescent="0.25">
      <c r="A692">
        <v>4454</v>
      </c>
      <c r="B692" t="s">
        <v>339</v>
      </c>
      <c r="C692" t="s">
        <v>1521</v>
      </c>
    </row>
    <row r="693" spans="1:3" x14ac:dyDescent="0.25">
      <c r="A693">
        <v>4457</v>
      </c>
      <c r="B693" t="s">
        <v>1389</v>
      </c>
      <c r="C693" t="s">
        <v>1521</v>
      </c>
    </row>
    <row r="694" spans="1:3" x14ac:dyDescent="0.25">
      <c r="A694">
        <v>4459</v>
      </c>
      <c r="B694" t="s">
        <v>235</v>
      </c>
      <c r="C694" t="s">
        <v>1521</v>
      </c>
    </row>
    <row r="695" spans="1:3" x14ac:dyDescent="0.25">
      <c r="A695">
        <v>4500</v>
      </c>
      <c r="B695" t="s">
        <v>1390</v>
      </c>
      <c r="C695" t="s">
        <v>1519</v>
      </c>
    </row>
    <row r="696" spans="1:3" x14ac:dyDescent="0.25">
      <c r="A696">
        <v>4503</v>
      </c>
      <c r="B696" t="s">
        <v>1391</v>
      </c>
      <c r="C696" t="s">
        <v>1521</v>
      </c>
    </row>
    <row r="697" spans="1:3" x14ac:dyDescent="0.25">
      <c r="A697">
        <v>4504</v>
      </c>
      <c r="B697" t="s">
        <v>1392</v>
      </c>
      <c r="C697" t="s">
        <v>1521</v>
      </c>
    </row>
    <row r="698" spans="1:3" x14ac:dyDescent="0.25">
      <c r="A698">
        <v>4509</v>
      </c>
      <c r="B698" t="s">
        <v>319</v>
      </c>
      <c r="C698" t="s">
        <v>1521</v>
      </c>
    </row>
    <row r="699" spans="1:3" x14ac:dyDescent="0.25">
      <c r="A699">
        <v>4510</v>
      </c>
      <c r="B699" t="s">
        <v>1393</v>
      </c>
      <c r="C699" t="s">
        <v>1521</v>
      </c>
    </row>
    <row r="700" spans="1:3" x14ac:dyDescent="0.25">
      <c r="A700">
        <v>4513</v>
      </c>
      <c r="B700" t="s">
        <v>1394</v>
      </c>
      <c r="C700" t="s">
        <v>1521</v>
      </c>
    </row>
    <row r="701" spans="1:3" x14ac:dyDescent="0.25">
      <c r="A701">
        <v>4514</v>
      </c>
      <c r="B701" t="s">
        <v>119</v>
      </c>
      <c r="C701" t="s">
        <v>1519</v>
      </c>
    </row>
    <row r="702" spans="1:3" x14ac:dyDescent="0.25">
      <c r="A702">
        <v>4515</v>
      </c>
      <c r="B702" t="s">
        <v>1395</v>
      </c>
      <c r="C702" t="s">
        <v>1521</v>
      </c>
    </row>
    <row r="703" spans="1:3" x14ac:dyDescent="0.25">
      <c r="A703">
        <v>4517</v>
      </c>
      <c r="B703" t="s">
        <v>144</v>
      </c>
      <c r="C703" t="s">
        <v>1521</v>
      </c>
    </row>
    <row r="704" spans="1:3" x14ac:dyDescent="0.25">
      <c r="A704">
        <v>4518</v>
      </c>
      <c r="B704" t="s">
        <v>1396</v>
      </c>
      <c r="C704" t="s">
        <v>1521</v>
      </c>
    </row>
    <row r="705" spans="1:3" x14ac:dyDescent="0.25">
      <c r="A705">
        <v>4528</v>
      </c>
      <c r="B705" t="s">
        <v>1397</v>
      </c>
      <c r="C705" t="s">
        <v>1521</v>
      </c>
    </row>
    <row r="706" spans="1:3" x14ac:dyDescent="0.25">
      <c r="A706">
        <v>4529</v>
      </c>
      <c r="B706" t="s">
        <v>1398</v>
      </c>
      <c r="C706" t="s">
        <v>1521</v>
      </c>
    </row>
    <row r="707" spans="1:3" x14ac:dyDescent="0.25">
      <c r="A707">
        <v>4534</v>
      </c>
      <c r="B707" t="s">
        <v>1399</v>
      </c>
      <c r="C707" t="s">
        <v>1521</v>
      </c>
    </row>
    <row r="708" spans="1:3" x14ac:dyDescent="0.25">
      <c r="A708">
        <v>4542</v>
      </c>
      <c r="B708" t="s">
        <v>1400</v>
      </c>
      <c r="C708" t="s">
        <v>1519</v>
      </c>
    </row>
    <row r="709" spans="1:3" x14ac:dyDescent="0.25">
      <c r="A709">
        <v>4544</v>
      </c>
      <c r="B709" t="s">
        <v>1401</v>
      </c>
      <c r="C709" t="s">
        <v>1521</v>
      </c>
    </row>
    <row r="710" spans="1:3" x14ac:dyDescent="0.25">
      <c r="A710">
        <v>4545</v>
      </c>
      <c r="B710" t="s">
        <v>1402</v>
      </c>
      <c r="C710" t="s">
        <v>1521</v>
      </c>
    </row>
    <row r="711" spans="1:3" x14ac:dyDescent="0.25">
      <c r="A711">
        <v>4546</v>
      </c>
      <c r="B711" t="s">
        <v>1403</v>
      </c>
      <c r="C711" t="s">
        <v>1521</v>
      </c>
    </row>
    <row r="712" spans="1:3" x14ac:dyDescent="0.25">
      <c r="A712">
        <v>4548</v>
      </c>
      <c r="B712" t="s">
        <v>1404</v>
      </c>
      <c r="C712" t="s">
        <v>1521</v>
      </c>
    </row>
    <row r="713" spans="1:3" x14ac:dyDescent="0.25">
      <c r="A713">
        <v>4549</v>
      </c>
      <c r="B713" t="s">
        <v>1405</v>
      </c>
      <c r="C713" t="s">
        <v>1521</v>
      </c>
    </row>
    <row r="714" spans="1:3" x14ac:dyDescent="0.25">
      <c r="A714">
        <v>4550</v>
      </c>
      <c r="B714" t="s">
        <v>1406</v>
      </c>
      <c r="C714" t="s">
        <v>1521</v>
      </c>
    </row>
    <row r="715" spans="1:3" x14ac:dyDescent="0.25">
      <c r="A715">
        <v>4557</v>
      </c>
      <c r="B715" t="s">
        <v>1407</v>
      </c>
      <c r="C715" t="s">
        <v>1517</v>
      </c>
    </row>
    <row r="716" spans="1:3" x14ac:dyDescent="0.25">
      <c r="A716">
        <v>4558</v>
      </c>
      <c r="B716" t="s">
        <v>1408</v>
      </c>
      <c r="C716" t="s">
        <v>1521</v>
      </c>
    </row>
    <row r="717" spans="1:3" x14ac:dyDescent="0.25">
      <c r="A717">
        <v>4560</v>
      </c>
      <c r="B717" t="s">
        <v>1409</v>
      </c>
      <c r="C717" t="s">
        <v>1520</v>
      </c>
    </row>
    <row r="718" spans="1:3" x14ac:dyDescent="0.25">
      <c r="A718">
        <v>4562</v>
      </c>
      <c r="B718" t="s">
        <v>279</v>
      </c>
      <c r="C718" t="s">
        <v>1521</v>
      </c>
    </row>
    <row r="719" spans="1:3" x14ac:dyDescent="0.25">
      <c r="A719">
        <v>4568</v>
      </c>
      <c r="B719" t="s">
        <v>1410</v>
      </c>
      <c r="C719" t="s">
        <v>1521</v>
      </c>
    </row>
    <row r="720" spans="1:3" x14ac:dyDescent="0.25">
      <c r="A720">
        <v>4572</v>
      </c>
      <c r="B720" t="s">
        <v>1411</v>
      </c>
      <c r="C720" t="s">
        <v>1521</v>
      </c>
    </row>
    <row r="721" spans="1:3" x14ac:dyDescent="0.25">
      <c r="A721">
        <v>4583</v>
      </c>
      <c r="B721" t="s">
        <v>1412</v>
      </c>
      <c r="C721" t="s">
        <v>1521</v>
      </c>
    </row>
    <row r="722" spans="1:3" x14ac:dyDescent="0.25">
      <c r="A722">
        <v>4586</v>
      </c>
      <c r="B722" t="s">
        <v>1413</v>
      </c>
      <c r="C722" t="s">
        <v>1521</v>
      </c>
    </row>
    <row r="723" spans="1:3" x14ac:dyDescent="0.25">
      <c r="A723">
        <v>4588</v>
      </c>
      <c r="B723" t="s">
        <v>1414</v>
      </c>
      <c r="C723" t="s">
        <v>1521</v>
      </c>
    </row>
    <row r="724" spans="1:3" x14ac:dyDescent="0.25">
      <c r="A724">
        <v>4600</v>
      </c>
      <c r="B724" t="s">
        <v>1415</v>
      </c>
      <c r="C724" t="s">
        <v>1519</v>
      </c>
    </row>
    <row r="725" spans="1:3" x14ac:dyDescent="0.25">
      <c r="A725">
        <v>4601</v>
      </c>
      <c r="B725" t="s">
        <v>6</v>
      </c>
      <c r="C725" t="s">
        <v>1519</v>
      </c>
    </row>
    <row r="726" spans="1:3" x14ac:dyDescent="0.25">
      <c r="A726">
        <v>4602</v>
      </c>
      <c r="B726" t="s">
        <v>921</v>
      </c>
      <c r="C726" t="s">
        <v>1519</v>
      </c>
    </row>
    <row r="727" spans="1:3" x14ac:dyDescent="0.25">
      <c r="A727">
        <v>4611</v>
      </c>
      <c r="B727" t="s">
        <v>1416</v>
      </c>
      <c r="C727" t="s">
        <v>1519</v>
      </c>
    </row>
    <row r="728" spans="1:3" x14ac:dyDescent="0.25">
      <c r="A728">
        <v>4620</v>
      </c>
      <c r="B728" t="s">
        <v>195</v>
      </c>
      <c r="C728" t="s">
        <v>1519</v>
      </c>
    </row>
    <row r="729" spans="1:3" x14ac:dyDescent="0.25">
      <c r="A729">
        <v>4621</v>
      </c>
      <c r="B729" t="s">
        <v>1417</v>
      </c>
      <c r="C729" t="s">
        <v>1519</v>
      </c>
    </row>
    <row r="730" spans="1:3" x14ac:dyDescent="0.25">
      <c r="A730">
        <v>4622</v>
      </c>
      <c r="B730" t="s">
        <v>103</v>
      </c>
      <c r="C730" t="s">
        <v>1521</v>
      </c>
    </row>
    <row r="731" spans="1:3" x14ac:dyDescent="0.25">
      <c r="A731">
        <v>4640</v>
      </c>
      <c r="B731" t="s">
        <v>1418</v>
      </c>
      <c r="C731" t="s">
        <v>1521</v>
      </c>
    </row>
    <row r="732" spans="1:3" x14ac:dyDescent="0.25">
      <c r="A732">
        <v>4650</v>
      </c>
      <c r="B732" t="s">
        <v>389</v>
      </c>
      <c r="C732" t="s">
        <v>1033</v>
      </c>
    </row>
    <row r="733" spans="1:3" x14ac:dyDescent="0.25">
      <c r="A733">
        <v>4651</v>
      </c>
      <c r="B733" t="s">
        <v>1419</v>
      </c>
      <c r="C733" t="s">
        <v>1519</v>
      </c>
    </row>
    <row r="734" spans="1:3" x14ac:dyDescent="0.25">
      <c r="A734">
        <v>4652</v>
      </c>
      <c r="B734" t="s">
        <v>168</v>
      </c>
      <c r="C734" t="s">
        <v>1519</v>
      </c>
    </row>
    <row r="735" spans="1:3" x14ac:dyDescent="0.25">
      <c r="A735">
        <v>4653</v>
      </c>
      <c r="B735" t="s">
        <v>12</v>
      </c>
      <c r="C735" t="s">
        <v>1519</v>
      </c>
    </row>
    <row r="736" spans="1:3" x14ac:dyDescent="0.25">
      <c r="A736">
        <v>4654</v>
      </c>
      <c r="B736" t="s">
        <v>57</v>
      </c>
      <c r="C736" t="s">
        <v>1033</v>
      </c>
    </row>
    <row r="737" spans="1:3" x14ac:dyDescent="0.25">
      <c r="A737">
        <v>4655</v>
      </c>
      <c r="B737" t="s">
        <v>7</v>
      </c>
      <c r="C737" t="s">
        <v>1521</v>
      </c>
    </row>
    <row r="738" spans="1:3" x14ac:dyDescent="0.25">
      <c r="A738">
        <v>4656</v>
      </c>
      <c r="B738" t="s">
        <v>1420</v>
      </c>
      <c r="C738" t="s">
        <v>1519</v>
      </c>
    </row>
    <row r="739" spans="1:3" x14ac:dyDescent="0.25">
      <c r="A739">
        <v>4657</v>
      </c>
      <c r="B739" t="s">
        <v>1421</v>
      </c>
      <c r="C739" t="s">
        <v>1519</v>
      </c>
    </row>
    <row r="740" spans="1:3" x14ac:dyDescent="0.25">
      <c r="A740">
        <v>4658</v>
      </c>
      <c r="B740" t="s">
        <v>1422</v>
      </c>
      <c r="C740" t="s">
        <v>1519</v>
      </c>
    </row>
    <row r="741" spans="1:3" x14ac:dyDescent="0.25">
      <c r="A741">
        <v>4659</v>
      </c>
      <c r="B741" t="s">
        <v>169</v>
      </c>
      <c r="C741" t="s">
        <v>1521</v>
      </c>
    </row>
    <row r="742" spans="1:3" x14ac:dyDescent="0.25">
      <c r="A742">
        <v>4660</v>
      </c>
      <c r="B742" t="s">
        <v>1423</v>
      </c>
      <c r="C742" t="s">
        <v>1521</v>
      </c>
    </row>
    <row r="743" spans="1:3" x14ac:dyDescent="0.25">
      <c r="A743">
        <v>4661</v>
      </c>
      <c r="B743" t="s">
        <v>11</v>
      </c>
      <c r="C743" t="s">
        <v>1519</v>
      </c>
    </row>
    <row r="744" spans="1:3" x14ac:dyDescent="0.25">
      <c r="A744">
        <v>4662</v>
      </c>
      <c r="B744" t="s">
        <v>14</v>
      </c>
      <c r="C744" t="s">
        <v>1519</v>
      </c>
    </row>
    <row r="745" spans="1:3" x14ac:dyDescent="0.25">
      <c r="A745">
        <v>4663</v>
      </c>
      <c r="B745" t="s">
        <v>15</v>
      </c>
      <c r="C745" t="s">
        <v>1519</v>
      </c>
    </row>
    <row r="746" spans="1:3" x14ac:dyDescent="0.25">
      <c r="A746">
        <v>4664</v>
      </c>
      <c r="B746" t="s">
        <v>1424</v>
      </c>
      <c r="C746" t="s">
        <v>1519</v>
      </c>
    </row>
    <row r="747" spans="1:3" x14ac:dyDescent="0.25">
      <c r="A747">
        <v>4665</v>
      </c>
      <c r="B747" t="s">
        <v>96</v>
      </c>
      <c r="C747" t="s">
        <v>1521</v>
      </c>
    </row>
    <row r="748" spans="1:3" x14ac:dyDescent="0.25">
      <c r="A748">
        <v>4666</v>
      </c>
      <c r="B748" t="s">
        <v>1425</v>
      </c>
      <c r="C748" t="s">
        <v>1521</v>
      </c>
    </row>
    <row r="749" spans="1:3" x14ac:dyDescent="0.25">
      <c r="A749">
        <v>4667</v>
      </c>
      <c r="B749" t="s">
        <v>66</v>
      </c>
      <c r="C749" t="s">
        <v>1519</v>
      </c>
    </row>
    <row r="750" spans="1:3" x14ac:dyDescent="0.25">
      <c r="A750">
        <v>4668</v>
      </c>
      <c r="B750" t="s">
        <v>1426</v>
      </c>
      <c r="C750" t="s">
        <v>1519</v>
      </c>
    </row>
    <row r="751" spans="1:3" x14ac:dyDescent="0.25">
      <c r="A751">
        <v>4669</v>
      </c>
      <c r="B751" t="s">
        <v>54</v>
      </c>
      <c r="C751" t="s">
        <v>1519</v>
      </c>
    </row>
    <row r="752" spans="1:3" x14ac:dyDescent="0.25">
      <c r="A752">
        <v>4670</v>
      </c>
      <c r="B752" t="s">
        <v>108</v>
      </c>
      <c r="C752" t="s">
        <v>1519</v>
      </c>
    </row>
    <row r="753" spans="1:3" x14ac:dyDescent="0.25">
      <c r="A753">
        <v>4671</v>
      </c>
      <c r="B753" t="s">
        <v>188</v>
      </c>
      <c r="C753" t="s">
        <v>1519</v>
      </c>
    </row>
    <row r="754" spans="1:3" x14ac:dyDescent="0.25">
      <c r="A754">
        <v>4672</v>
      </c>
      <c r="B754" t="s">
        <v>239</v>
      </c>
      <c r="C754" t="s">
        <v>1519</v>
      </c>
    </row>
    <row r="755" spans="1:3" x14ac:dyDescent="0.25">
      <c r="A755">
        <v>4673</v>
      </c>
      <c r="B755" t="s">
        <v>151</v>
      </c>
      <c r="C755" t="s">
        <v>1519</v>
      </c>
    </row>
    <row r="756" spans="1:3" x14ac:dyDescent="0.25">
      <c r="A756">
        <v>4674</v>
      </c>
      <c r="B756" t="s">
        <v>1427</v>
      </c>
      <c r="C756" t="s">
        <v>1519</v>
      </c>
    </row>
    <row r="757" spans="1:3" x14ac:dyDescent="0.25">
      <c r="A757">
        <v>4675</v>
      </c>
      <c r="B757" t="s">
        <v>1428</v>
      </c>
      <c r="C757" t="s">
        <v>1519</v>
      </c>
    </row>
    <row r="758" spans="1:3" x14ac:dyDescent="0.25">
      <c r="A758">
        <v>4676</v>
      </c>
      <c r="B758" t="s">
        <v>1429</v>
      </c>
      <c r="C758" t="s">
        <v>1519</v>
      </c>
    </row>
    <row r="759" spans="1:3" x14ac:dyDescent="0.25">
      <c r="A759">
        <v>4677</v>
      </c>
      <c r="B759" t="s">
        <v>48</v>
      </c>
      <c r="C759" t="s">
        <v>1521</v>
      </c>
    </row>
    <row r="760" spans="1:3" x14ac:dyDescent="0.25">
      <c r="A760">
        <v>4678</v>
      </c>
      <c r="B760" t="s">
        <v>1430</v>
      </c>
      <c r="C760" t="s">
        <v>1519</v>
      </c>
    </row>
    <row r="761" spans="1:3" x14ac:dyDescent="0.25">
      <c r="A761">
        <v>4679</v>
      </c>
      <c r="B761" t="s">
        <v>242</v>
      </c>
      <c r="C761" t="s">
        <v>1519</v>
      </c>
    </row>
    <row r="762" spans="1:3" x14ac:dyDescent="0.25">
      <c r="A762">
        <v>4680</v>
      </c>
      <c r="B762" t="s">
        <v>1424</v>
      </c>
      <c r="C762" t="s">
        <v>1519</v>
      </c>
    </row>
    <row r="763" spans="1:3" x14ac:dyDescent="0.25">
      <c r="A763">
        <v>4681</v>
      </c>
      <c r="B763" t="s">
        <v>1431</v>
      </c>
      <c r="C763" t="s">
        <v>1519</v>
      </c>
    </row>
    <row r="764" spans="1:3" x14ac:dyDescent="0.25">
      <c r="A764">
        <v>4682</v>
      </c>
      <c r="B764" t="s">
        <v>1432</v>
      </c>
      <c r="C764" t="s">
        <v>1519</v>
      </c>
    </row>
    <row r="765" spans="1:3" x14ac:dyDescent="0.25">
      <c r="A765">
        <v>4683</v>
      </c>
      <c r="B765" t="s">
        <v>275</v>
      </c>
      <c r="C765" t="s">
        <v>1519</v>
      </c>
    </row>
    <row r="766" spans="1:3" x14ac:dyDescent="0.25">
      <c r="A766">
        <v>4684</v>
      </c>
      <c r="B766" t="s">
        <v>1433</v>
      </c>
      <c r="C766" t="s">
        <v>1519</v>
      </c>
    </row>
    <row r="767" spans="1:3" x14ac:dyDescent="0.25">
      <c r="A767">
        <v>4685</v>
      </c>
      <c r="B767" t="s">
        <v>183</v>
      </c>
      <c r="C767" t="s">
        <v>1519</v>
      </c>
    </row>
    <row r="768" spans="1:3" x14ac:dyDescent="0.25">
      <c r="A768">
        <v>4686</v>
      </c>
      <c r="B768" t="s">
        <v>1434</v>
      </c>
      <c r="C768" t="s">
        <v>1519</v>
      </c>
    </row>
    <row r="769" spans="1:3" x14ac:dyDescent="0.25">
      <c r="A769">
        <v>4687</v>
      </c>
      <c r="B769" t="s">
        <v>1435</v>
      </c>
      <c r="C769" t="s">
        <v>1519</v>
      </c>
    </row>
    <row r="770" spans="1:3" x14ac:dyDescent="0.25">
      <c r="A770">
        <v>4688</v>
      </c>
      <c r="B770" t="s">
        <v>314</v>
      </c>
      <c r="C770" t="s">
        <v>1519</v>
      </c>
    </row>
    <row r="771" spans="1:3" x14ac:dyDescent="0.25">
      <c r="A771">
        <v>4689</v>
      </c>
      <c r="B771" t="s">
        <v>1436</v>
      </c>
      <c r="C771" t="s">
        <v>1519</v>
      </c>
    </row>
    <row r="772" spans="1:3" x14ac:dyDescent="0.25">
      <c r="A772">
        <v>4690</v>
      </c>
      <c r="B772" t="s">
        <v>1437</v>
      </c>
      <c r="C772" t="s">
        <v>1519</v>
      </c>
    </row>
    <row r="773" spans="1:3" x14ac:dyDescent="0.25">
      <c r="A773">
        <v>4691</v>
      </c>
      <c r="B773" t="s">
        <v>1438</v>
      </c>
      <c r="C773" t="s">
        <v>1519</v>
      </c>
    </row>
    <row r="774" spans="1:3" x14ac:dyDescent="0.25">
      <c r="A774">
        <v>4692</v>
      </c>
      <c r="B774" t="s">
        <v>1439</v>
      </c>
      <c r="C774" t="s">
        <v>1519</v>
      </c>
    </row>
    <row r="775" spans="1:3" x14ac:dyDescent="0.25">
      <c r="A775">
        <v>4693</v>
      </c>
      <c r="B775" t="s">
        <v>1440</v>
      </c>
      <c r="C775" t="s">
        <v>1519</v>
      </c>
    </row>
    <row r="776" spans="1:3" x14ac:dyDescent="0.25">
      <c r="A776">
        <v>4694</v>
      </c>
      <c r="B776" t="s">
        <v>1441</v>
      </c>
      <c r="C776" t="s">
        <v>1519</v>
      </c>
    </row>
    <row r="777" spans="1:3" x14ac:dyDescent="0.25">
      <c r="A777">
        <v>4695</v>
      </c>
      <c r="B777" t="s">
        <v>267</v>
      </c>
      <c r="C777" t="s">
        <v>1519</v>
      </c>
    </row>
    <row r="778" spans="1:3" x14ac:dyDescent="0.25">
      <c r="A778">
        <v>4696</v>
      </c>
      <c r="B778" t="s">
        <v>1442</v>
      </c>
      <c r="C778" t="s">
        <v>1519</v>
      </c>
    </row>
    <row r="779" spans="1:3" x14ac:dyDescent="0.25">
      <c r="A779">
        <v>4697</v>
      </c>
      <c r="B779" t="s">
        <v>276</v>
      </c>
      <c r="C779" t="s">
        <v>1519</v>
      </c>
    </row>
    <row r="780" spans="1:3" x14ac:dyDescent="0.25">
      <c r="A780">
        <v>4698</v>
      </c>
      <c r="B780" t="s">
        <v>1443</v>
      </c>
      <c r="C780" t="s">
        <v>1519</v>
      </c>
    </row>
    <row r="781" spans="1:3" x14ac:dyDescent="0.25">
      <c r="A781">
        <v>4699</v>
      </c>
      <c r="B781" t="s">
        <v>1444</v>
      </c>
      <c r="C781" t="s">
        <v>1519</v>
      </c>
    </row>
    <row r="782" spans="1:3" x14ac:dyDescent="0.25">
      <c r="A782">
        <v>4700</v>
      </c>
      <c r="B782" t="s">
        <v>1445</v>
      </c>
      <c r="C782" t="s">
        <v>1519</v>
      </c>
    </row>
    <row r="783" spans="1:3" x14ac:dyDescent="0.25">
      <c r="A783">
        <v>4701</v>
      </c>
      <c r="B783" t="s">
        <v>1446</v>
      </c>
      <c r="C783" t="s">
        <v>1519</v>
      </c>
    </row>
    <row r="784" spans="1:3" x14ac:dyDescent="0.25">
      <c r="A784">
        <v>4702</v>
      </c>
      <c r="B784" t="s">
        <v>67</v>
      </c>
      <c r="C784" t="s">
        <v>1519</v>
      </c>
    </row>
    <row r="785" spans="1:3" x14ac:dyDescent="0.25">
      <c r="A785">
        <v>4703</v>
      </c>
      <c r="B785" t="s">
        <v>1447</v>
      </c>
      <c r="C785" t="s">
        <v>1519</v>
      </c>
    </row>
    <row r="786" spans="1:3" x14ac:dyDescent="0.25">
      <c r="A786">
        <v>4704</v>
      </c>
      <c r="B786" t="s">
        <v>13</v>
      </c>
      <c r="C786" t="s">
        <v>1519</v>
      </c>
    </row>
    <row r="787" spans="1:3" x14ac:dyDescent="0.25">
      <c r="A787">
        <v>4705</v>
      </c>
      <c r="B787" t="s">
        <v>49</v>
      </c>
      <c r="C787" t="s">
        <v>1519</v>
      </c>
    </row>
    <row r="788" spans="1:3" x14ac:dyDescent="0.25">
      <c r="A788">
        <v>4706</v>
      </c>
      <c r="B788" t="s">
        <v>1448</v>
      </c>
      <c r="C788" t="s">
        <v>1519</v>
      </c>
    </row>
    <row r="789" spans="1:3" x14ac:dyDescent="0.25">
      <c r="A789">
        <v>4707</v>
      </c>
      <c r="B789" t="s">
        <v>1449</v>
      </c>
      <c r="C789" t="s">
        <v>1519</v>
      </c>
    </row>
    <row r="790" spans="1:3" x14ac:dyDescent="0.25">
      <c r="A790">
        <v>4708</v>
      </c>
      <c r="B790" t="s">
        <v>1450</v>
      </c>
      <c r="C790" t="s">
        <v>1519</v>
      </c>
    </row>
    <row r="791" spans="1:3" x14ac:dyDescent="0.25">
      <c r="A791">
        <v>4709</v>
      </c>
      <c r="B791" t="s">
        <v>158</v>
      </c>
      <c r="C791" t="s">
        <v>1519</v>
      </c>
    </row>
    <row r="792" spans="1:3" x14ac:dyDescent="0.25">
      <c r="A792">
        <v>4710</v>
      </c>
      <c r="B792" t="s">
        <v>68</v>
      </c>
      <c r="C792" t="s">
        <v>1519</v>
      </c>
    </row>
    <row r="793" spans="1:3" x14ac:dyDescent="0.25">
      <c r="A793">
        <v>4711</v>
      </c>
      <c r="B793" t="s">
        <v>1451</v>
      </c>
      <c r="C793" t="s">
        <v>1519</v>
      </c>
    </row>
    <row r="794" spans="1:3" x14ac:dyDescent="0.25">
      <c r="A794">
        <v>4712</v>
      </c>
      <c r="B794" t="s">
        <v>1452</v>
      </c>
      <c r="C794" t="s">
        <v>1519</v>
      </c>
    </row>
    <row r="795" spans="1:3" x14ac:dyDescent="0.25">
      <c r="A795">
        <v>4713</v>
      </c>
      <c r="B795" t="s">
        <v>1453</v>
      </c>
      <c r="C795" t="s">
        <v>1519</v>
      </c>
    </row>
    <row r="796" spans="1:3" x14ac:dyDescent="0.25">
      <c r="A796">
        <v>4714</v>
      </c>
      <c r="B796" t="s">
        <v>1454</v>
      </c>
      <c r="C796" t="s">
        <v>1521</v>
      </c>
    </row>
    <row r="797" spans="1:3" x14ac:dyDescent="0.25">
      <c r="A797">
        <v>4715</v>
      </c>
      <c r="B797" t="s">
        <v>1455</v>
      </c>
      <c r="C797" t="s">
        <v>1519</v>
      </c>
    </row>
    <row r="798" spans="1:3" x14ac:dyDescent="0.25">
      <c r="A798">
        <v>4716</v>
      </c>
      <c r="B798" t="s">
        <v>1456</v>
      </c>
      <c r="C798" t="s">
        <v>1519</v>
      </c>
    </row>
    <row r="799" spans="1:3" x14ac:dyDescent="0.25">
      <c r="A799">
        <v>4717</v>
      </c>
      <c r="B799" t="s">
        <v>1457</v>
      </c>
      <c r="C799" t="s">
        <v>1519</v>
      </c>
    </row>
    <row r="800" spans="1:3" x14ac:dyDescent="0.25">
      <c r="A800">
        <v>4718</v>
      </c>
      <c r="B800" t="s">
        <v>1458</v>
      </c>
      <c r="C800" t="s">
        <v>1519</v>
      </c>
    </row>
    <row r="801" spans="1:3" x14ac:dyDescent="0.25">
      <c r="A801">
        <v>4719</v>
      </c>
      <c r="B801" t="s">
        <v>402</v>
      </c>
      <c r="C801" t="s">
        <v>1519</v>
      </c>
    </row>
    <row r="802" spans="1:3" x14ac:dyDescent="0.25">
      <c r="A802">
        <v>4720</v>
      </c>
      <c r="B802" t="s">
        <v>1459</v>
      </c>
      <c r="C802" t="s">
        <v>1519</v>
      </c>
    </row>
    <row r="803" spans="1:3" x14ac:dyDescent="0.25">
      <c r="A803">
        <v>4721</v>
      </c>
      <c r="B803" t="s">
        <v>69</v>
      </c>
      <c r="C803" t="s">
        <v>1519</v>
      </c>
    </row>
    <row r="804" spans="1:3" x14ac:dyDescent="0.25">
      <c r="A804">
        <v>4722</v>
      </c>
      <c r="B804" t="s">
        <v>1460</v>
      </c>
      <c r="C804" t="s">
        <v>1519</v>
      </c>
    </row>
    <row r="805" spans="1:3" x14ac:dyDescent="0.25">
      <c r="A805">
        <v>4723</v>
      </c>
      <c r="B805" t="s">
        <v>324</v>
      </c>
      <c r="C805" t="s">
        <v>1519</v>
      </c>
    </row>
    <row r="806" spans="1:3" x14ac:dyDescent="0.25">
      <c r="A806">
        <v>4724</v>
      </c>
      <c r="B806" t="s">
        <v>1461</v>
      </c>
      <c r="C806" t="s">
        <v>1519</v>
      </c>
    </row>
    <row r="807" spans="1:3" x14ac:dyDescent="0.25">
      <c r="A807">
        <v>4725</v>
      </c>
      <c r="B807" t="s">
        <v>189</v>
      </c>
      <c r="C807" t="s">
        <v>1519</v>
      </c>
    </row>
    <row r="808" spans="1:3" x14ac:dyDescent="0.25">
      <c r="A808">
        <v>4726</v>
      </c>
      <c r="B808" t="s">
        <v>1462</v>
      </c>
      <c r="C808" t="s">
        <v>1519</v>
      </c>
    </row>
    <row r="809" spans="1:3" x14ac:dyDescent="0.25">
      <c r="A809">
        <v>4727</v>
      </c>
      <c r="B809" t="s">
        <v>1463</v>
      </c>
      <c r="C809" t="s">
        <v>1519</v>
      </c>
    </row>
    <row r="810" spans="1:3" x14ac:dyDescent="0.25">
      <c r="A810">
        <v>4728</v>
      </c>
      <c r="B810" t="s">
        <v>1464</v>
      </c>
      <c r="C810" t="s">
        <v>1519</v>
      </c>
    </row>
    <row r="811" spans="1:3" x14ac:dyDescent="0.25">
      <c r="A811">
        <v>4729</v>
      </c>
      <c r="B811" t="s">
        <v>1465</v>
      </c>
      <c r="C811" t="s">
        <v>1519</v>
      </c>
    </row>
    <row r="812" spans="1:3" x14ac:dyDescent="0.25">
      <c r="A812">
        <v>4730</v>
      </c>
      <c r="B812" t="s">
        <v>1466</v>
      </c>
      <c r="C812" t="s">
        <v>1519</v>
      </c>
    </row>
    <row r="813" spans="1:3" x14ac:dyDescent="0.25">
      <c r="A813">
        <v>4731</v>
      </c>
      <c r="B813" t="s">
        <v>1467</v>
      </c>
      <c r="C813" t="s">
        <v>1519</v>
      </c>
    </row>
    <row r="814" spans="1:3" x14ac:dyDescent="0.25">
      <c r="A814">
        <v>4732</v>
      </c>
      <c r="B814" t="s">
        <v>1468</v>
      </c>
      <c r="C814" t="s">
        <v>1519</v>
      </c>
    </row>
    <row r="815" spans="1:3" x14ac:dyDescent="0.25">
      <c r="A815">
        <v>4733</v>
      </c>
      <c r="B815" t="s">
        <v>28</v>
      </c>
      <c r="C815" t="s">
        <v>1521</v>
      </c>
    </row>
    <row r="816" spans="1:3" x14ac:dyDescent="0.25">
      <c r="A816">
        <v>4734</v>
      </c>
      <c r="B816" t="s">
        <v>35</v>
      </c>
      <c r="C816" t="s">
        <v>1519</v>
      </c>
    </row>
    <row r="817" spans="1:3" x14ac:dyDescent="0.25">
      <c r="A817">
        <v>4735</v>
      </c>
      <c r="B817" t="s">
        <v>1469</v>
      </c>
      <c r="C817" t="s">
        <v>1521</v>
      </c>
    </row>
    <row r="818" spans="1:3" x14ac:dyDescent="0.25">
      <c r="A818">
        <v>4736</v>
      </c>
      <c r="B818" t="s">
        <v>1470</v>
      </c>
      <c r="C818" t="s">
        <v>1519</v>
      </c>
    </row>
    <row r="819" spans="1:3" x14ac:dyDescent="0.25">
      <c r="A819">
        <v>4737</v>
      </c>
      <c r="B819" t="s">
        <v>184</v>
      </c>
      <c r="C819" t="s">
        <v>1519</v>
      </c>
    </row>
    <row r="820" spans="1:3" x14ac:dyDescent="0.25">
      <c r="A820">
        <v>4738</v>
      </c>
      <c r="B820" t="s">
        <v>1471</v>
      </c>
      <c r="C820" t="s">
        <v>1521</v>
      </c>
    </row>
    <row r="821" spans="1:3" x14ac:dyDescent="0.25">
      <c r="A821">
        <v>4739</v>
      </c>
      <c r="B821" t="s">
        <v>196</v>
      </c>
      <c r="C821" t="s">
        <v>1519</v>
      </c>
    </row>
    <row r="822" spans="1:3" x14ac:dyDescent="0.25">
      <c r="A822">
        <v>4740</v>
      </c>
      <c r="B822" t="s">
        <v>1472</v>
      </c>
      <c r="C822" t="s">
        <v>1519</v>
      </c>
    </row>
    <row r="823" spans="1:3" x14ac:dyDescent="0.25">
      <c r="A823">
        <v>4741</v>
      </c>
      <c r="B823" t="s">
        <v>1473</v>
      </c>
      <c r="C823" t="s">
        <v>1519</v>
      </c>
    </row>
    <row r="824" spans="1:3" x14ac:dyDescent="0.25">
      <c r="A824">
        <v>4742</v>
      </c>
      <c r="B824" t="s">
        <v>1474</v>
      </c>
      <c r="C824" t="s">
        <v>1519</v>
      </c>
    </row>
    <row r="825" spans="1:3" x14ac:dyDescent="0.25">
      <c r="A825">
        <v>4743</v>
      </c>
      <c r="B825" t="s">
        <v>1475</v>
      </c>
      <c r="C825" t="s">
        <v>1521</v>
      </c>
    </row>
    <row r="826" spans="1:3" x14ac:dyDescent="0.25">
      <c r="A826">
        <v>4744</v>
      </c>
      <c r="B826" t="s">
        <v>1476</v>
      </c>
      <c r="C826" t="s">
        <v>1519</v>
      </c>
    </row>
    <row r="827" spans="1:3" x14ac:dyDescent="0.25">
      <c r="A827">
        <v>4745</v>
      </c>
      <c r="B827" t="s">
        <v>1477</v>
      </c>
      <c r="C827" t="s">
        <v>1519</v>
      </c>
    </row>
    <row r="828" spans="1:3" x14ac:dyDescent="0.25">
      <c r="A828">
        <v>4746</v>
      </c>
      <c r="B828" t="s">
        <v>126</v>
      </c>
      <c r="C828" t="s">
        <v>1519</v>
      </c>
    </row>
    <row r="829" spans="1:3" x14ac:dyDescent="0.25">
      <c r="A829">
        <v>4747</v>
      </c>
      <c r="B829" t="s">
        <v>1478</v>
      </c>
      <c r="C829" t="s">
        <v>1521</v>
      </c>
    </row>
    <row r="830" spans="1:3" x14ac:dyDescent="0.25">
      <c r="A830">
        <v>4748</v>
      </c>
      <c r="B830" t="s">
        <v>1479</v>
      </c>
      <c r="C830" t="s">
        <v>1521</v>
      </c>
    </row>
    <row r="831" spans="1:3" x14ac:dyDescent="0.25">
      <c r="A831">
        <v>4749</v>
      </c>
      <c r="B831" t="s">
        <v>1480</v>
      </c>
      <c r="C831" t="s">
        <v>1519</v>
      </c>
    </row>
    <row r="832" spans="1:3" x14ac:dyDescent="0.25">
      <c r="A832">
        <v>4750</v>
      </c>
      <c r="B832" t="s">
        <v>236</v>
      </c>
      <c r="C832" t="s">
        <v>1519</v>
      </c>
    </row>
    <row r="833" spans="1:3" x14ac:dyDescent="0.25">
      <c r="A833">
        <v>4751</v>
      </c>
      <c r="B833" t="s">
        <v>280</v>
      </c>
      <c r="C833" t="s">
        <v>1519</v>
      </c>
    </row>
    <row r="834" spans="1:3" x14ac:dyDescent="0.25">
      <c r="A834">
        <v>4752</v>
      </c>
      <c r="B834" t="s">
        <v>208</v>
      </c>
      <c r="C834" t="s">
        <v>1519</v>
      </c>
    </row>
    <row r="835" spans="1:3" x14ac:dyDescent="0.25">
      <c r="A835">
        <v>4753</v>
      </c>
      <c r="B835" t="s">
        <v>1481</v>
      </c>
      <c r="C835" t="s">
        <v>1519</v>
      </c>
    </row>
    <row r="836" spans="1:3" x14ac:dyDescent="0.25">
      <c r="A836">
        <v>4754</v>
      </c>
      <c r="B836" t="s">
        <v>1482</v>
      </c>
      <c r="C836" t="s">
        <v>1519</v>
      </c>
    </row>
    <row r="837" spans="1:3" x14ac:dyDescent="0.25">
      <c r="A837">
        <v>4755</v>
      </c>
      <c r="B837" t="s">
        <v>192</v>
      </c>
      <c r="C837" t="s">
        <v>1521</v>
      </c>
    </row>
    <row r="838" spans="1:3" x14ac:dyDescent="0.25">
      <c r="A838">
        <v>4756</v>
      </c>
      <c r="B838" t="s">
        <v>1483</v>
      </c>
      <c r="C838" t="s">
        <v>1519</v>
      </c>
    </row>
    <row r="839" spans="1:3" x14ac:dyDescent="0.25">
      <c r="A839">
        <v>4757</v>
      </c>
      <c r="B839" t="s">
        <v>41</v>
      </c>
      <c r="C839" t="s">
        <v>1519</v>
      </c>
    </row>
    <row r="840" spans="1:3" x14ac:dyDescent="0.25">
      <c r="A840">
        <v>4758</v>
      </c>
      <c r="B840" t="s">
        <v>29</v>
      </c>
      <c r="C840" t="s">
        <v>1521</v>
      </c>
    </row>
    <row r="841" spans="1:3" x14ac:dyDescent="0.25">
      <c r="A841">
        <v>4759</v>
      </c>
      <c r="B841" t="s">
        <v>75</v>
      </c>
      <c r="C841" t="s">
        <v>1519</v>
      </c>
    </row>
    <row r="842" spans="1:3" x14ac:dyDescent="0.25">
      <c r="A842">
        <v>4760</v>
      </c>
      <c r="B842" t="s">
        <v>42</v>
      </c>
      <c r="C842" t="s">
        <v>1519</v>
      </c>
    </row>
    <row r="843" spans="1:3" x14ac:dyDescent="0.25">
      <c r="A843">
        <v>4761</v>
      </c>
      <c r="B843" t="s">
        <v>1484</v>
      </c>
      <c r="C843" t="s">
        <v>1519</v>
      </c>
    </row>
    <row r="844" spans="1:3" x14ac:dyDescent="0.25">
      <c r="A844">
        <v>4762</v>
      </c>
      <c r="B844" t="s">
        <v>1485</v>
      </c>
      <c r="C844" t="s">
        <v>1519</v>
      </c>
    </row>
    <row r="845" spans="1:3" x14ac:dyDescent="0.25">
      <c r="A845">
        <v>4763</v>
      </c>
      <c r="B845" t="s">
        <v>1486</v>
      </c>
      <c r="C845" t="s">
        <v>1519</v>
      </c>
    </row>
    <row r="846" spans="1:3" x14ac:dyDescent="0.25">
      <c r="A846">
        <v>4764</v>
      </c>
      <c r="B846" t="s">
        <v>1487</v>
      </c>
      <c r="C846" t="s">
        <v>1519</v>
      </c>
    </row>
    <row r="847" spans="1:3" x14ac:dyDescent="0.25">
      <c r="A847">
        <v>4765</v>
      </c>
      <c r="B847" t="s">
        <v>387</v>
      </c>
      <c r="C847" t="s">
        <v>1519</v>
      </c>
    </row>
    <row r="848" spans="1:3" x14ac:dyDescent="0.25">
      <c r="A848">
        <v>4766</v>
      </c>
      <c r="B848" t="s">
        <v>1488</v>
      </c>
      <c r="C848" t="s">
        <v>1519</v>
      </c>
    </row>
    <row r="849" spans="1:3" x14ac:dyDescent="0.25">
      <c r="A849">
        <v>4767</v>
      </c>
      <c r="B849" t="s">
        <v>370</v>
      </c>
      <c r="C849" t="s">
        <v>1519</v>
      </c>
    </row>
    <row r="850" spans="1:3" x14ac:dyDescent="0.25">
      <c r="A850">
        <v>4768</v>
      </c>
      <c r="B850" t="s">
        <v>1489</v>
      </c>
      <c r="C850" t="s">
        <v>1519</v>
      </c>
    </row>
    <row r="851" spans="1:3" x14ac:dyDescent="0.25">
      <c r="A851">
        <v>4769</v>
      </c>
      <c r="B851" t="s">
        <v>1490</v>
      </c>
      <c r="C851" t="s">
        <v>1519</v>
      </c>
    </row>
    <row r="852" spans="1:3" x14ac:dyDescent="0.25">
      <c r="A852">
        <v>4770</v>
      </c>
      <c r="B852" t="s">
        <v>1491</v>
      </c>
      <c r="C852" t="s">
        <v>1521</v>
      </c>
    </row>
    <row r="853" spans="1:3" x14ac:dyDescent="0.25">
      <c r="A853">
        <v>4771</v>
      </c>
      <c r="B853" t="s">
        <v>1492</v>
      </c>
      <c r="C853" t="s">
        <v>1519</v>
      </c>
    </row>
    <row r="854" spans="1:3" x14ac:dyDescent="0.25">
      <c r="A854">
        <v>4772</v>
      </c>
      <c r="B854" t="s">
        <v>30</v>
      </c>
      <c r="C854" t="s">
        <v>1519</v>
      </c>
    </row>
    <row r="855" spans="1:3" x14ac:dyDescent="0.25">
      <c r="A855" t="s">
        <v>1493</v>
      </c>
      <c r="B855" t="s">
        <v>1494</v>
      </c>
      <c r="C855" t="s">
        <v>1519</v>
      </c>
    </row>
    <row r="856" spans="1:3" x14ac:dyDescent="0.25">
      <c r="A856">
        <v>4773</v>
      </c>
      <c r="B856" t="s">
        <v>1495</v>
      </c>
      <c r="C856" t="s">
        <v>1519</v>
      </c>
    </row>
    <row r="857" spans="1:3" x14ac:dyDescent="0.25">
      <c r="A857">
        <v>4774</v>
      </c>
      <c r="B857" t="s">
        <v>1496</v>
      </c>
      <c r="C857" t="s">
        <v>1519</v>
      </c>
    </row>
    <row r="858" spans="1:3" x14ac:dyDescent="0.25">
      <c r="A858">
        <v>4775</v>
      </c>
      <c r="B858" t="s">
        <v>215</v>
      </c>
      <c r="C858" t="s">
        <v>1521</v>
      </c>
    </row>
    <row r="859" spans="1:3" x14ac:dyDescent="0.25">
      <c r="A859">
        <v>4776</v>
      </c>
      <c r="B859" t="s">
        <v>320</v>
      </c>
      <c r="C859" t="s">
        <v>1519</v>
      </c>
    </row>
    <row r="860" spans="1:3" x14ac:dyDescent="0.25">
      <c r="A860">
        <v>4777</v>
      </c>
      <c r="B860" t="s">
        <v>1497</v>
      </c>
      <c r="C860" t="s">
        <v>1519</v>
      </c>
    </row>
    <row r="861" spans="1:3" x14ac:dyDescent="0.25">
      <c r="A861">
        <v>4778</v>
      </c>
      <c r="B861" t="s">
        <v>1498</v>
      </c>
      <c r="C861" t="s">
        <v>1519</v>
      </c>
    </row>
    <row r="862" spans="1:3" x14ac:dyDescent="0.25">
      <c r="A862">
        <v>4779</v>
      </c>
      <c r="B862" t="s">
        <v>1499</v>
      </c>
      <c r="C862" t="s">
        <v>1519</v>
      </c>
    </row>
    <row r="863" spans="1:3" x14ac:dyDescent="0.25">
      <c r="A863">
        <v>4780</v>
      </c>
      <c r="B863" t="s">
        <v>83</v>
      </c>
      <c r="C863" t="s">
        <v>1519</v>
      </c>
    </row>
    <row r="864" spans="1:3" x14ac:dyDescent="0.25">
      <c r="A864">
        <v>4781</v>
      </c>
      <c r="B864" t="s">
        <v>34</v>
      </c>
      <c r="C864" t="s">
        <v>1519</v>
      </c>
    </row>
    <row r="865" spans="1:3" x14ac:dyDescent="0.25">
      <c r="A865">
        <v>4782</v>
      </c>
      <c r="B865" t="s">
        <v>1500</v>
      </c>
      <c r="C865" t="s">
        <v>1521</v>
      </c>
    </row>
    <row r="866" spans="1:3" x14ac:dyDescent="0.25">
      <c r="A866">
        <v>4861</v>
      </c>
      <c r="B866" t="s">
        <v>1501</v>
      </c>
      <c r="C866" t="s">
        <v>1521</v>
      </c>
    </row>
    <row r="867" spans="1:3" x14ac:dyDescent="0.25">
      <c r="A867">
        <v>4862</v>
      </c>
      <c r="B867" t="s">
        <v>1502</v>
      </c>
      <c r="C867" t="s">
        <v>1521</v>
      </c>
    </row>
    <row r="868" spans="1:3" x14ac:dyDescent="0.25">
      <c r="A868">
        <v>4865</v>
      </c>
      <c r="B868" t="s">
        <v>1503</v>
      </c>
      <c r="C868" t="s">
        <v>1521</v>
      </c>
    </row>
    <row r="869" spans="1:3" x14ac:dyDescent="0.25">
      <c r="A869">
        <v>4866</v>
      </c>
      <c r="B869" t="s">
        <v>1504</v>
      </c>
      <c r="C869" t="s">
        <v>1521</v>
      </c>
    </row>
    <row r="870" spans="1:3" x14ac:dyDescent="0.25">
      <c r="A870">
        <v>4867</v>
      </c>
      <c r="B870" t="s">
        <v>1505</v>
      </c>
      <c r="C870" t="s">
        <v>1519</v>
      </c>
    </row>
    <row r="871" spans="1:3" x14ac:dyDescent="0.25">
      <c r="A871">
        <v>4868</v>
      </c>
      <c r="B871" t="s">
        <v>227</v>
      </c>
      <c r="C871" t="s">
        <v>1521</v>
      </c>
    </row>
    <row r="872" spans="1:3" x14ac:dyDescent="0.25">
      <c r="A872">
        <v>4869</v>
      </c>
      <c r="B872" t="s">
        <v>165</v>
      </c>
      <c r="C872" t="s">
        <v>1521</v>
      </c>
    </row>
    <row r="873" spans="1:3" x14ac:dyDescent="0.25">
      <c r="A873">
        <v>4870</v>
      </c>
      <c r="B873" t="s">
        <v>1506</v>
      </c>
      <c r="C873" t="s">
        <v>1521</v>
      </c>
    </row>
    <row r="874" spans="1:3" x14ac:dyDescent="0.25">
      <c r="A874">
        <v>4871</v>
      </c>
      <c r="B874" t="s">
        <v>1507</v>
      </c>
      <c r="C874" t="s">
        <v>1521</v>
      </c>
    </row>
    <row r="875" spans="1:3" x14ac:dyDescent="0.25">
      <c r="A875">
        <v>4872</v>
      </c>
      <c r="B875" t="s">
        <v>1508</v>
      </c>
      <c r="C875" t="s">
        <v>1521</v>
      </c>
    </row>
    <row r="876" spans="1:3" x14ac:dyDescent="0.25">
      <c r="A876">
        <v>4900</v>
      </c>
      <c r="B876" t="s">
        <v>1509</v>
      </c>
      <c r="C876" t="s">
        <v>1521</v>
      </c>
    </row>
    <row r="877" spans="1:3" x14ac:dyDescent="0.25">
      <c r="A877">
        <v>4901</v>
      </c>
      <c r="B877" t="s">
        <v>952</v>
      </c>
      <c r="C877" t="s">
        <v>1521</v>
      </c>
    </row>
    <row r="878" spans="1:3" x14ac:dyDescent="0.25">
      <c r="A878">
        <v>4902</v>
      </c>
      <c r="B878" t="s">
        <v>70</v>
      </c>
      <c r="C878" t="s">
        <v>1521</v>
      </c>
    </row>
    <row r="879" spans="1:3" x14ac:dyDescent="0.25">
      <c r="A879">
        <v>4903</v>
      </c>
      <c r="B879" t="s">
        <v>1510</v>
      </c>
      <c r="C879" t="s">
        <v>1521</v>
      </c>
    </row>
    <row r="880" spans="1:3" x14ac:dyDescent="0.25">
      <c r="A880">
        <v>4904</v>
      </c>
      <c r="B880" t="s">
        <v>1511</v>
      </c>
      <c r="C880" t="s">
        <v>1521</v>
      </c>
    </row>
    <row r="881" spans="1:3" x14ac:dyDescent="0.25">
      <c r="A881">
        <v>4905</v>
      </c>
      <c r="B881" t="s">
        <v>1512</v>
      </c>
      <c r="C881" t="s">
        <v>1521</v>
      </c>
    </row>
    <row r="882" spans="1:3" x14ac:dyDescent="0.25">
      <c r="A882">
        <v>4909</v>
      </c>
      <c r="B882" t="s">
        <v>1513</v>
      </c>
      <c r="C882" t="s">
        <v>1521</v>
      </c>
    </row>
    <row r="883" spans="1:3" x14ac:dyDescent="0.25">
      <c r="A883">
        <v>4910</v>
      </c>
      <c r="B883" t="s">
        <v>1514</v>
      </c>
      <c r="C883" t="s">
        <v>1521</v>
      </c>
    </row>
    <row r="884" spans="1:3" x14ac:dyDescent="0.25">
      <c r="A884">
        <v>4911</v>
      </c>
      <c r="B884" t="s">
        <v>71</v>
      </c>
      <c r="C884" t="s">
        <v>1521</v>
      </c>
    </row>
    <row r="885" spans="1:3" x14ac:dyDescent="0.25">
      <c r="A885">
        <v>4977</v>
      </c>
      <c r="B885" t="s">
        <v>1515</v>
      </c>
      <c r="C885" t="s">
        <v>1521</v>
      </c>
    </row>
    <row r="886" spans="1:3" x14ac:dyDescent="0.25">
      <c r="A886">
        <v>4999</v>
      </c>
      <c r="B886" t="s">
        <v>1516</v>
      </c>
      <c r="C886" t="s">
        <v>1521</v>
      </c>
    </row>
  </sheetData>
  <customSheetViews>
    <customSheetView guid="{01CFF5ED-A56F-4F1E-887A-C6E821BD280A}" topLeftCell="A865">
      <selection activeCell="E267" sqref="E267"/>
      <pageMargins left="0.7" right="0.7" top="0.75" bottom="0.75" header="0.3" footer="0.3"/>
    </customSheetView>
    <customSheetView guid="{24F6C792-739F-4B03-AA7C-B8D5FCED18B7}" topLeftCell="A865">
      <selection activeCell="E267" sqref="E267"/>
      <pageMargins left="0.7" right="0.7" top="0.75" bottom="0.75" header="0.3" footer="0.3"/>
    </customSheetView>
    <customSheetView guid="{BC01112D-3951-4C76-81DE-573755148B57}" topLeftCell="A865">
      <selection activeCell="E267" sqref="E267"/>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Rebate Amount</vt:lpstr>
      <vt:lpstr>Expenditures</vt:lpstr>
      <vt:lpstr>Closing Revenue </vt: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Atkins</dc:creator>
  <cp:lastModifiedBy>Teresa H. Carrillo</cp:lastModifiedBy>
  <cp:lastPrinted>2017-01-22T22:07:49Z</cp:lastPrinted>
  <dcterms:created xsi:type="dcterms:W3CDTF">2017-01-19T01:39:36Z</dcterms:created>
  <dcterms:modified xsi:type="dcterms:W3CDTF">2017-02-21T19:10:21Z</dcterms:modified>
</cp:coreProperties>
</file>